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OneDrive\Desktop\220KV CKD-MARDAN\"/>
    </mc:Choice>
  </mc:AlternateContent>
  <bookViews>
    <workbookView xWindow="0" yWindow="0" windowWidth="23040" windowHeight="8496" activeTab="2"/>
  </bookViews>
  <sheets>
    <sheet name="Cover &amp; Index" sheetId="1" r:id="rId1"/>
    <sheet name="Pre-Test Checks" sheetId="2" r:id="rId2"/>
    <sheet name="Relay Settings Record" sheetId="3" r:id="rId3"/>
    <sheet name="Zone 1 (21-Z1)" sheetId="4" r:id="rId4"/>
    <sheet name="Zone 1B &amp; Z2-POTT" sheetId="5" r:id="rId5"/>
    <sheet name="Zone 2 &amp; Z4" sheetId="6" r:id="rId6"/>
    <sheet name="Zone 3 &amp; Z5" sheetId="7" r:id="rId7"/>
    <sheet name="Backup OC-EF (7SJ8021)" sheetId="8" r:id="rId8"/>
    <sheet name="Teleprotection PUTT-POTT" sheetId="9" r:id="rId9"/>
    <sheet name="PSB &amp; Load Encroachment" sheetId="10" r:id="rId10"/>
    <sheet name="CT &amp; VT Checks" sheetId="11" r:id="rId11"/>
    <sheet name="Trip Circuit &amp; End-to-End" sheetId="12" r:id="rId12"/>
    <sheet name="Test Summary &amp; Defects" sheetId="13" r:id="rId13"/>
  </sheets>
  <calcPr calcId="162913"/>
</workbook>
</file>

<file path=xl/calcChain.xml><?xml version="1.0" encoding="utf-8"?>
<calcChain xmlns="http://schemas.openxmlformats.org/spreadsheetml/2006/main">
  <c r="D68" i="2" l="1"/>
  <c r="C68" i="2"/>
  <c r="C69" i="2"/>
  <c r="C70" i="2"/>
  <c r="D69" i="2"/>
  <c r="D70" i="2"/>
  <c r="E68" i="2"/>
  <c r="E69" i="2"/>
  <c r="E70" i="2"/>
  <c r="I68" i="2"/>
  <c r="I69" i="2"/>
  <c r="I70" i="2"/>
  <c r="H59" i="11" l="1"/>
  <c r="G59" i="11"/>
  <c r="F59" i="11"/>
  <c r="E59" i="11"/>
  <c r="J59" i="11" s="1"/>
  <c r="H58" i="11"/>
  <c r="G58" i="11"/>
  <c r="F58" i="11"/>
  <c r="E58" i="11"/>
  <c r="J58" i="11" s="1"/>
  <c r="H57" i="11"/>
  <c r="G57" i="11"/>
  <c r="F57" i="11"/>
  <c r="E57" i="11"/>
  <c r="J57" i="11" s="1"/>
  <c r="J56" i="11"/>
  <c r="H56" i="11"/>
  <c r="G56" i="11"/>
  <c r="F56" i="11"/>
  <c r="E56" i="11"/>
  <c r="F6" i="11"/>
  <c r="G76" i="8"/>
  <c r="F76" i="8"/>
  <c r="I76" i="8" s="1"/>
  <c r="G75" i="8"/>
  <c r="F75" i="8"/>
  <c r="I75" i="8" s="1"/>
  <c r="G74" i="8"/>
  <c r="F74" i="8"/>
  <c r="I74" i="8" s="1"/>
  <c r="G73" i="8"/>
  <c r="F73" i="8"/>
  <c r="I73" i="8" s="1"/>
  <c r="G72" i="8"/>
  <c r="F72" i="8"/>
  <c r="I72" i="8" s="1"/>
  <c r="G71" i="8"/>
  <c r="F71" i="8"/>
  <c r="I71" i="8" s="1"/>
  <c r="I13" i="8"/>
  <c r="I61" i="7"/>
  <c r="H61" i="7"/>
  <c r="G61" i="7"/>
  <c r="F61" i="7"/>
  <c r="E61" i="7"/>
  <c r="J61" i="7" s="1"/>
  <c r="I60" i="7"/>
  <c r="H60" i="7"/>
  <c r="G60" i="7"/>
  <c r="F60" i="7"/>
  <c r="E60" i="7"/>
  <c r="J60" i="7" s="1"/>
  <c r="I59" i="7"/>
  <c r="H59" i="7"/>
  <c r="G59" i="7"/>
  <c r="F59" i="7"/>
  <c r="E59" i="7"/>
  <c r="J59" i="7" s="1"/>
  <c r="I58" i="7"/>
  <c r="H58" i="7"/>
  <c r="G58" i="7"/>
  <c r="F58" i="7"/>
  <c r="E58" i="7"/>
  <c r="J58" i="7" s="1"/>
  <c r="I57" i="7"/>
  <c r="H57" i="7"/>
  <c r="G57" i="7"/>
  <c r="F57" i="7"/>
  <c r="E57" i="7"/>
  <c r="J57" i="7" s="1"/>
  <c r="I56" i="7"/>
  <c r="H56" i="7"/>
  <c r="G56" i="7"/>
  <c r="F56" i="7"/>
  <c r="E56" i="7"/>
  <c r="J56" i="7" s="1"/>
  <c r="I55" i="7"/>
  <c r="H55" i="7"/>
  <c r="G55" i="7"/>
  <c r="F55" i="7"/>
  <c r="E55" i="7"/>
  <c r="J55" i="7" s="1"/>
  <c r="I62" i="6"/>
  <c r="H62" i="6"/>
  <c r="G62" i="6"/>
  <c r="F62" i="6"/>
  <c r="E62" i="6"/>
  <c r="J62" i="6" s="1"/>
  <c r="I61" i="6"/>
  <c r="H61" i="6"/>
  <c r="G61" i="6"/>
  <c r="F61" i="6"/>
  <c r="E61" i="6"/>
  <c r="J61" i="6" s="1"/>
  <c r="I60" i="6"/>
  <c r="H60" i="6"/>
  <c r="G60" i="6"/>
  <c r="F60" i="6"/>
  <c r="E60" i="6"/>
  <c r="J60" i="6" s="1"/>
  <c r="I59" i="6"/>
  <c r="H59" i="6"/>
  <c r="G59" i="6"/>
  <c r="F59" i="6"/>
  <c r="E59" i="6"/>
  <c r="J59" i="6" s="1"/>
  <c r="I58" i="6"/>
  <c r="H58" i="6"/>
  <c r="G58" i="6"/>
  <c r="F58" i="6"/>
  <c r="E58" i="6"/>
  <c r="J58" i="6" s="1"/>
  <c r="I57" i="6"/>
  <c r="H57" i="6"/>
  <c r="G57" i="6"/>
  <c r="F57" i="6"/>
  <c r="E57" i="6"/>
  <c r="J57" i="6" s="1"/>
  <c r="I56" i="6"/>
  <c r="H56" i="6"/>
  <c r="G56" i="6"/>
  <c r="F56" i="6"/>
  <c r="E56" i="6"/>
  <c r="J56" i="6" s="1"/>
  <c r="I61" i="5"/>
  <c r="H61" i="5"/>
  <c r="G61" i="5"/>
  <c r="F61" i="5"/>
  <c r="E61" i="5"/>
  <c r="J61" i="5" s="1"/>
  <c r="I60" i="5"/>
  <c r="H60" i="5"/>
  <c r="G60" i="5"/>
  <c r="F60" i="5"/>
  <c r="E60" i="5"/>
  <c r="J60" i="5" s="1"/>
  <c r="I59" i="5"/>
  <c r="H59" i="5"/>
  <c r="G59" i="5"/>
  <c r="F59" i="5"/>
  <c r="E59" i="5"/>
  <c r="J59" i="5" s="1"/>
  <c r="I58" i="5"/>
  <c r="H58" i="5"/>
  <c r="G58" i="5"/>
  <c r="F58" i="5"/>
  <c r="E58" i="5"/>
  <c r="J58" i="5" s="1"/>
  <c r="J57" i="5"/>
  <c r="I57" i="5"/>
  <c r="H57" i="5"/>
  <c r="G57" i="5"/>
  <c r="F57" i="5"/>
  <c r="E57" i="5"/>
  <c r="I56" i="5"/>
  <c r="H56" i="5"/>
  <c r="G56" i="5"/>
  <c r="F56" i="5"/>
  <c r="E56" i="5"/>
  <c r="J56" i="5" s="1"/>
  <c r="I55" i="5"/>
  <c r="H55" i="5"/>
  <c r="G55" i="5"/>
  <c r="F55" i="5"/>
  <c r="E55" i="5"/>
  <c r="J55" i="5" s="1"/>
  <c r="I60" i="4"/>
  <c r="H60" i="4"/>
  <c r="G60" i="4"/>
  <c r="F60" i="4"/>
  <c r="E60" i="4"/>
  <c r="J60" i="4" s="1"/>
  <c r="I59" i="4"/>
  <c r="H59" i="4"/>
  <c r="G59" i="4"/>
  <c r="F59" i="4"/>
  <c r="E59" i="4"/>
  <c r="J59" i="4" s="1"/>
  <c r="I58" i="4"/>
  <c r="H58" i="4"/>
  <c r="G58" i="4"/>
  <c r="F58" i="4"/>
  <c r="E58" i="4"/>
  <c r="J58" i="4" s="1"/>
  <c r="I57" i="4"/>
  <c r="H57" i="4"/>
  <c r="G57" i="4"/>
  <c r="F57" i="4"/>
  <c r="E57" i="4"/>
  <c r="J57" i="4" s="1"/>
  <c r="I56" i="4"/>
  <c r="H56" i="4"/>
  <c r="G56" i="4"/>
  <c r="F56" i="4"/>
  <c r="E56" i="4"/>
  <c r="J56" i="4" s="1"/>
  <c r="I55" i="4"/>
  <c r="H55" i="4"/>
  <c r="G55" i="4"/>
  <c r="F55" i="4"/>
  <c r="E55" i="4"/>
  <c r="J55" i="4" s="1"/>
  <c r="I54" i="4"/>
  <c r="H54" i="4"/>
  <c r="G54" i="4"/>
  <c r="F54" i="4"/>
  <c r="E54" i="4"/>
  <c r="J54" i="4" s="1"/>
  <c r="H70" i="2"/>
  <c r="G70" i="2"/>
  <c r="F70" i="2"/>
  <c r="H69" i="2"/>
  <c r="G69" i="2"/>
  <c r="F69" i="2"/>
  <c r="H68" i="2"/>
  <c r="G68" i="2"/>
  <c r="F68" i="2"/>
</calcChain>
</file>

<file path=xl/sharedStrings.xml><?xml version="1.0" encoding="utf-8"?>
<sst xmlns="http://schemas.openxmlformats.org/spreadsheetml/2006/main" count="2278" uniqueCount="1238">
  <si>
    <t>220 kV TRANSMISSION LINE PROTECTION RELAY TEST PROTOCOL</t>
  </si>
  <si>
    <t>Standards: IEC 60255 Series | IEC 60834-1 | IEC 61869 | IEC 61850 | ANSI/IEEE C37.90 | NTDC/WAPDA Guidelines | Saudi Aramco SAES-P-111 | SEC Standards</t>
  </si>
  <si>
    <t>PROJECT INFORMATION</t>
  </si>
  <si>
    <t>Project Name / Contract No.</t>
  </si>
  <si>
    <t>Line Designation</t>
  </si>
  <si>
    <t>From Substation</t>
  </si>
  <si>
    <t>To Substation</t>
  </si>
  <si>
    <t>Voltage Level (kV)</t>
  </si>
  <si>
    <t>220 kV</t>
  </si>
  <si>
    <t>Line Length (km)</t>
  </si>
  <si>
    <t>68.50 km</t>
  </si>
  <si>
    <t>CT Ratio</t>
  </si>
  <si>
    <t>1200 / 1 A</t>
  </si>
  <si>
    <t>VT Ratio</t>
  </si>
  <si>
    <t>220 kV / 110 V  (Secondary 110 V)</t>
  </si>
  <si>
    <t>Conductor Type</t>
  </si>
  <si>
    <t>Twin Rail (Zebra ACSR)</t>
  </si>
  <si>
    <t>Positive-Seq. Impedance Z1</t>
  </si>
  <si>
    <t>R1 = 0.031099 Ω/km  |  X1 = 0.2852 Ω/km  |  Z1_total = 19.65 Ω (pri)</t>
  </si>
  <si>
    <t>Zero-Seq. Impedance Z0</t>
  </si>
  <si>
    <t>R0 = 0.123 Ω/km  |  X0 = 0.800 Ω/km  |  Z0_total = 55.44 Ω (pri)</t>
  </si>
  <si>
    <t>kZE (Zero-Seq. Compensation)</t>
  </si>
  <si>
    <t>0.606  [(Z0−Z1)/(3×Z1)]</t>
  </si>
  <si>
    <t>Line Angle (°)</t>
  </si>
  <si>
    <t>83.78°</t>
  </si>
  <si>
    <t>Primary Relay 1</t>
  </si>
  <si>
    <t>Siemens 7SA6121-5BB92-6PB4+LOS  |  PUTT (FCT85)</t>
  </si>
  <si>
    <t>Primary Relay 2</t>
  </si>
  <si>
    <t>SEL-421-5  |  POTT Scheme</t>
  </si>
  <si>
    <t>Backup Relay</t>
  </si>
  <si>
    <t>Siemens 7SJ8021-5EB90-1FA0  |  OC/EF Backup</t>
  </si>
  <si>
    <t>Client / Owner</t>
  </si>
  <si>
    <t>NTDC (National Transmission &amp; Despatch Company)</t>
  </si>
  <si>
    <t>Contractor</t>
  </si>
  <si>
    <t>Siemens Pakistan Engineering Co. Ltd.</t>
  </si>
  <si>
    <t>Test Date</t>
  </si>
  <si>
    <t>Test Engineer</t>
  </si>
  <si>
    <t>Witness / Client</t>
  </si>
  <si>
    <t>Report No.</t>
  </si>
  <si>
    <t>Ambient Temperature (°C)</t>
  </si>
  <si>
    <t>DC Supply Voltage (V)</t>
  </si>
  <si>
    <t>TEST EQUIPMENT USED</t>
  </si>
  <si>
    <t>Equipment</t>
  </si>
  <si>
    <t>Make / Model</t>
  </si>
  <si>
    <t>Serial No.</t>
  </si>
  <si>
    <t>Cal. Cert No.</t>
  </si>
  <si>
    <t>Cal. Due Date</t>
  </si>
  <si>
    <t>Remarks</t>
  </si>
  <si>
    <t>6-Phase Secondary Injection Test Set (OMICRON CMC 356 / Doble F6150)</t>
  </si>
  <si>
    <t>Multimeter / True RMS Phase Angle Meter</t>
  </si>
  <si>
    <t>Insulation Resistance Tester 500 VDC (Megger)</t>
  </si>
  <si>
    <t>Laptop + DIGSI 4/5 Software (7SA612) + AcSELerator Quickset (SEL-421)</t>
  </si>
  <si>
    <t>GPS / IRIG-B Time Synchronisation Source</t>
  </si>
  <si>
    <t>CT &amp; VT Test Set (Ratio &amp; Polarity)</t>
  </si>
  <si>
    <t>Earth Resistance Tester (4-wire Kelvin)</t>
  </si>
  <si>
    <t>Oscilloscope (optional for waveform capture)</t>
  </si>
  <si>
    <t>TEST SHEET INDEX</t>
  </si>
  <si>
    <t>Sheet</t>
  </si>
  <si>
    <t>Test Description</t>
  </si>
  <si>
    <t>Relay</t>
  </si>
  <si>
    <t>ANSI Ref</t>
  </si>
  <si>
    <t>IEC Reference</t>
  </si>
  <si>
    <t>Status</t>
  </si>
  <si>
    <t>Sh.2</t>
  </si>
  <si>
    <t>Pre-Test Checks &amp; Insulation Resistance</t>
  </si>
  <si>
    <t>Both</t>
  </si>
  <si>
    <t>–</t>
  </si>
  <si>
    <t>IEC 60255-27</t>
  </si>
  <si>
    <t>PENDING</t>
  </si>
  <si>
    <t>Sh.3</t>
  </si>
  <si>
    <t>Relay Settings Record – Distance Zones &amp; Features (7SA612 &amp; SEL-421)</t>
  </si>
  <si>
    <t>21</t>
  </si>
  <si>
    <t>IEC 60255-121</t>
  </si>
  <si>
    <t>Sh.4</t>
  </si>
  <si>
    <t>Zone 1 Reach Accuracy &amp; Trip Timing</t>
  </si>
  <si>
    <t>21-Z1</t>
  </si>
  <si>
    <t>Sh.5</t>
  </si>
  <si>
    <t>Zone 1B SOTF Extension (7SA612) / Zone 2 POTT (SEL-421)</t>
  </si>
  <si>
    <t>21-Z1B/Z2</t>
  </si>
  <si>
    <t>Sh.6</t>
  </si>
  <si>
    <t>Zone 2 Reach Accuracy &amp; Timing (7SA612) / Zone 4 (SEL-421)</t>
  </si>
  <si>
    <t>21-Z2/Z4</t>
  </si>
  <si>
    <t>Sh.7</t>
  </si>
  <si>
    <t>Zone 3 / Zone 5 Non-Directional Reach &amp; Timing</t>
  </si>
  <si>
    <t>7SA612</t>
  </si>
  <si>
    <t>21-Z3/Z5</t>
  </si>
  <si>
    <t>Sh.8</t>
  </si>
  <si>
    <t>Directional Element Test (Forward / Reverse)</t>
  </si>
  <si>
    <t>21D / 32</t>
  </si>
  <si>
    <t>Sh.9</t>
  </si>
  <si>
    <t>Power Swing Detection &amp; Blocking (PSB/OOS)</t>
  </si>
  <si>
    <t>68 / 78</t>
  </si>
  <si>
    <t>Sh.10</t>
  </si>
  <si>
    <t>Load Encroachment / Load Blinder Test</t>
  </si>
  <si>
    <t>21LE</t>
  </si>
  <si>
    <t>Sh.11</t>
  </si>
  <si>
    <t>VT Fuse Failure / Loss of Potential (VTFF / LOP)</t>
  </si>
  <si>
    <t>60FL</t>
  </si>
  <si>
    <t>Sh.12</t>
  </si>
  <si>
    <t>Teleprotection – PUTT (FCT85) / POTT (SEL-421)</t>
  </si>
  <si>
    <t>85</t>
  </si>
  <si>
    <t>IEC 60834-1</t>
  </si>
  <si>
    <t>Sh.13</t>
  </si>
  <si>
    <t>Switch-On-To-Fault (SOTF)</t>
  </si>
  <si>
    <t>50/SOTF</t>
  </si>
  <si>
    <t>IEC 60255-151</t>
  </si>
  <si>
    <t>Sh.14</t>
  </si>
  <si>
    <t>Backup OC/EF – Siemens 7SJ8021  (51/51N)</t>
  </si>
  <si>
    <t>Backup</t>
  </si>
  <si>
    <t>51/51N</t>
  </si>
  <si>
    <t>Sh.15</t>
  </si>
  <si>
    <t>Fault Locator Test &amp; Verification</t>
  </si>
  <si>
    <t>FL</t>
  </si>
  <si>
    <t>Sh.16</t>
  </si>
  <si>
    <t>CT &amp; VT Checks – Polarity, Ratio, Knee Point</t>
  </si>
  <si>
    <t>IEC 61869</t>
  </si>
  <si>
    <t>Sh.17</t>
  </si>
  <si>
    <t>Trip Circuit Supervision &amp; End-to-End Trip Tests</t>
  </si>
  <si>
    <t>74</t>
  </si>
  <si>
    <t>IEC 61850</t>
  </si>
  <si>
    <t>Sh.18</t>
  </si>
  <si>
    <t>Test Summary, Defects Log &amp; Overall Result</t>
  </si>
  <si>
    <t>APPLICABLE STANDARDS:  IEC 60255 (Protective Relays) | IEC 60834-1 (Teleprotection) | IEC 61869 (CTs &amp; VTs) | IEC 61850 (Communication/SCADA) | ANSI/IEEE C37.90 | NTDC/WAPDA Protection Testing Guidelines | Saudi Aramco SAES-P-111 (HV Protection) | SEC (Saudi Electricity Co.) – Distribution &amp; Transmission Protection Standards</t>
  </si>
  <si>
    <t>TESTING ACCEPTANCE SIGN-OFF</t>
  </si>
  <si>
    <t>TESTED BY (Protection Engineer)</t>
  </si>
  <si>
    <t>CHECKED BY (Senior Engineer)</t>
  </si>
  <si>
    <t>WITNESSED BY (Client / NTDC)</t>
  </si>
  <si>
    <t>APPROVED BY (Project Manager)</t>
  </si>
  <si>
    <t>Name:</t>
  </si>
  <si>
    <t>Designation:</t>
  </si>
  <si>
    <t>Signature:</t>
  </si>
  <si>
    <t>Date:</t>
  </si>
  <si>
    <t>Z1 Primary (Ω)</t>
  </si>
  <si>
    <t>Z1_pri = √(R1²+X1²) × L = √(0.0311²+0.2852²) × 68.5 = 0.2869 × 68.5 = 19.65 Ω</t>
  </si>
  <si>
    <t>Z0 Primary (Ω)</t>
  </si>
  <si>
    <t>Z0_pri = √(R0²+X0²) × L = √(0.123²+0.800²) × 68.5 = 0.809 × 68.5 = 55.42 Ω</t>
  </si>
  <si>
    <t>kZE Factor</t>
  </si>
  <si>
    <t>kZE = (Z0−Z1) / (3×Z1) = (55.42−19.65) / (3×19.65) = 35.77/58.95 = 0.606</t>
  </si>
  <si>
    <t>Z_secondary (7SA612)</t>
  </si>
  <si>
    <t>Z_sec = Z_pri × (CT/VT) = Z_pri × (1/1200)/(110/220000) = Z_pri × 0.600</t>
  </si>
  <si>
    <t>Z_secondary (SEL-421)</t>
  </si>
  <si>
    <t>Z_sec = Z_pri × (CT/VT) = Z_pri × (1/1200)/(110/2,000,000) × 1000 = Z_pri × 0.0600 × VT_ratio_correction</t>
  </si>
  <si>
    <t>VT Ratio (7SA612)</t>
  </si>
  <si>
    <t>VT ratio = 220,000 V / 110 V = 2,000  |  CT ratio = 1200/1 A  |  Conversion: Z_pri = Z_sec / 0.600</t>
  </si>
  <si>
    <t>CT Secondary In</t>
  </si>
  <si>
    <t>Rated secondary current In = 1 A  |  Max primary load = 1200 A  |  Rated load Z = 220²/(√3×1200×10⁻³) = 105.1 Ω primary</t>
  </si>
  <si>
    <t>IR Acceptance</t>
  </si>
  <si>
    <t>R_insulation ≥ 100 MΩ at 500 VDC per IEC 60255-27 Table 7</t>
  </si>
  <si>
    <t>DC Supply Tolerance</t>
  </si>
  <si>
    <t>V_dc = V_rated ± 10%  (e.g., 220VDC → acceptable range: 198 V – 242 V)</t>
  </si>
  <si>
    <t>Earth Bond Check</t>
  </si>
  <si>
    <t>R_earth &lt; 1 Ω  (measured by 4-wire Kelvin / earth resistance tester)</t>
  </si>
  <si>
    <t>📋  APPLICABLE STANDARDS, DETAILS &amp; TESTING NOTES</t>
  </si>
  <si>
    <t>IEC 60255-121:2019</t>
  </si>
  <si>
    <t>Measuring relays – Distance protection relays: performance requirements, test procedures, accuracy classes</t>
  </si>
  <si>
    <t>IEC 60255-151:2009</t>
  </si>
  <si>
    <t>Measuring relays – Functional requirements for overcurrent protection relays</t>
  </si>
  <si>
    <t>IEC 60255-27:2013</t>
  </si>
  <si>
    <t>Measuring relays and protection equipment – General requirements (IR, EMC, withstand)</t>
  </si>
  <si>
    <t>IEC 60834-1:1999</t>
  </si>
  <si>
    <t>Teleprotection equipment for EHV/HV power systems – Performance and testing</t>
  </si>
  <si>
    <t>IEC 61869-2:2012</t>
  </si>
  <si>
    <t>Instrument transformers – Current transformers – Additional requirements</t>
  </si>
  <si>
    <t>IEC 61869-3:2011</t>
  </si>
  <si>
    <t>Instrument transformers – Inductive voltage transformers – Additional requirements</t>
  </si>
  <si>
    <t>IEC 61850-5:2013</t>
  </si>
  <si>
    <t>Communication networks in substations – Function and device models (GOOSE, trip supervision)</t>
  </si>
  <si>
    <t>ANSI/IEEE C37.90-2005</t>
  </si>
  <si>
    <t>Relays and relay systems associated with electric power apparatus – General requirements</t>
  </si>
  <si>
    <t>ANSI/IEEE C37.113-2015</t>
  </si>
  <si>
    <t>IEEE Guide for Protective Relay Applications to Transmission Lines</t>
  </si>
  <si>
    <t>NTDC/WAPDA Guidelines</t>
  </si>
  <si>
    <t>National Transmission &amp; Despatch Co. – Protection relay testing &amp; commissioning guidelines (Pakistan)</t>
  </si>
  <si>
    <t>Saudi Aramco SAES-P-111</t>
  </si>
  <si>
    <t>Protection of high voltage (≥ 34.5 kV) systems – relay coordination, testing acceptance</t>
  </si>
  <si>
    <t>SEC T&amp;D Standards</t>
  </si>
  <si>
    <t>Saudi Electricity Company – Transmission &amp; distribution protection standards for EHV lines</t>
  </si>
  <si>
    <t>BS 3938:1982</t>
  </si>
  <si>
    <t>Current transformers – British Standard (superseded by IEC 61869-2 but referenced in NTDC specs)</t>
  </si>
  <si>
    <t>PROCEDURE:  (1) Complete visual inspection before any injection tests. (2) Perform IR test at 500 VDC – minimum ≥ 100 MΩ required (IEC 60255-27 Table 7). (3) Record ambient temperature – IR is temperature dependent. (4) All CT secondary shorting links must be removed before injection. (5) If any IR reading &lt; 100 MΩ – STOP, locate and rectify the fault before proceeding. FORMULAS: IR acceptance: R_ins ≥ 100 MΩ @ 500 VDC. DC supply: V_dc = V_rated ± 10% (e.g. 220VDC → 198–242V). Earth bond: R &lt; 1 Ω (4-wire Kelvin method).</t>
  </si>
  <si>
    <t>A.  VISUAL &amp; MECHANICAL INSPECTION</t>
  </si>
  <si>
    <t>#</t>
  </si>
  <si>
    <t>Check Item</t>
  </si>
  <si>
    <t>Requirement</t>
  </si>
  <si>
    <t>Result / Measured</t>
  </si>
  <si>
    <t>Pass/Fail</t>
  </si>
  <si>
    <t>Initials</t>
  </si>
  <si>
    <t>1</t>
  </si>
  <si>
    <t>Relay panels physically secure – no physical damage or loose fittings</t>
  </si>
  <si>
    <t>No damage</t>
  </si>
  <si>
    <t>2</t>
  </si>
  <si>
    <t>All wiring correct per approved scheme drawings (G76001-EA087)</t>
  </si>
  <si>
    <t>Per drawings</t>
  </si>
  <si>
    <t>3</t>
  </si>
  <si>
    <t>CT 1200/1 connections &amp; polarity verified (P1→S1 facing line)</t>
  </si>
  <si>
    <t>Correct polarity</t>
  </si>
  <si>
    <t>4</t>
  </si>
  <si>
    <t>CT secondary shorting links removed before injection testing</t>
  </si>
  <si>
    <t>Confirmed removed</t>
  </si>
  <si>
    <t>5</t>
  </si>
  <si>
    <t>VT 220kV/110V connections and fuses healthy</t>
  </si>
  <si>
    <t>VT supply OK</t>
  </si>
  <si>
    <t>6</t>
  </si>
  <si>
    <t>Earth connections solid – measured resistance &lt; 1 Ω</t>
  </si>
  <si>
    <t>&lt; 1 Ω measured</t>
  </si>
  <si>
    <t>DC auxiliary supply measured at relay terminals = rated ± 10%</t>
  </si>
  <si>
    <t>V_dc ± 10%</t>
  </si>
  <si>
    <t>Trip fuses / MCBs rated correctly per protection schedule</t>
  </si>
  <si>
    <t>Per schedule</t>
  </si>
  <si>
    <t>Binary input / output wiring verified per scheme drawings</t>
  </si>
  <si>
    <t>Relay firmware version noted and approved for use</t>
  </si>
  <si>
    <t>Version on record</t>
  </si>
  <si>
    <t>Teleprotection channel (FCT85/POTT COMM) healthy – comms active</t>
  </si>
  <si>
    <t>Comms active</t>
  </si>
  <si>
    <t>GPS / IRIG-B time sync confirmed – relay time synchronised</t>
  </si>
  <si>
    <t>Sync active</t>
  </si>
  <si>
    <t>Fault locator VT input connected and healthy</t>
  </si>
  <si>
    <t>VT input OK</t>
  </si>
  <si>
    <t>Relay self-diagnostics healthy – no fault LEDs on power-up</t>
  </si>
  <si>
    <t>All LEDs green</t>
  </si>
  <si>
    <t>SOTF logic wiring (CB 52b/52a contacts) verified per scheme</t>
  </si>
  <si>
    <t>Load encroachment VT / CT inputs confirmed healthy</t>
  </si>
  <si>
    <t>Inputs healthy</t>
  </si>
  <si>
    <t>CB position contacts (52A) wired and verified</t>
  </si>
  <si>
    <t>Verified</t>
  </si>
  <si>
    <t>All CT/VT secondary burdens within rated CT/VT burden limits</t>
  </si>
  <si>
    <t>Within limits</t>
  </si>
  <si>
    <t>B.  INSULATION RESISTANCE TEST  (500 VDC Megger)  —  IEC 60255-27 Cl. 8.4  |  Minimum ≥ 100 MΩ</t>
  </si>
  <si>
    <t>Circuit Under Test</t>
  </si>
  <si>
    <t>Test V (VDC)</t>
  </si>
  <si>
    <t>Min. (MΩ)</t>
  </si>
  <si>
    <t>Measured Before (MΩ)</t>
  </si>
  <si>
    <t>Measured After (MΩ)</t>
  </si>
  <si>
    <t>Temp (°C)</t>
  </si>
  <si>
    <t>Phase CT (R-phase) circuit to Earth</t>
  </si>
  <si>
    <t>≥ 100</t>
  </si>
  <si>
    <t>Phase CT (Y-phase) circuit to Earth</t>
  </si>
  <si>
    <t>Phase CT (B-phase) circuit to Earth</t>
  </si>
  <si>
    <t>Neutral / Earth CT circuit to Earth</t>
  </si>
  <si>
    <t>VT phase circuits to Earth</t>
  </si>
  <si>
    <t>Trip Circuit to Earth</t>
  </si>
  <si>
    <t>Teleprotection FCT85 / POTT circuits to Earth</t>
  </si>
  <si>
    <t>DC Auxiliary supply circuit to Earth</t>
  </si>
  <si>
    <t>Binary input circuits to Earth</t>
  </si>
  <si>
    <t>Relay case / chassis to Earth</t>
  </si>
  <si>
    <t>C.  TEST EQUIPMENT RECORD</t>
  </si>
  <si>
    <t>Cal. Cert. No.</t>
  </si>
  <si>
    <t>Range Used</t>
  </si>
  <si>
    <t>Secondary Injection Test Set (OMICRON CMC 356 / Doble F6150)</t>
  </si>
  <si>
    <t>Multimeter / Phase Angle Meter (True RMS)</t>
  </si>
  <si>
    <t>Insulation Resistance Tester 500 VDC</t>
  </si>
  <si>
    <t>CT Test Set (ratio &amp; polarity)</t>
  </si>
  <si>
    <t>Earth Resistance Tester (Kelvin 4-wire)</t>
  </si>
  <si>
    <t>Laptop + Relay Configuration Software</t>
  </si>
  <si>
    <t>📐  KEY FORMULAS – PRE-TEST CHECKS</t>
  </si>
  <si>
    <t>Insulation Resistance</t>
  </si>
  <si>
    <t>R_ins ≥ 100 MΩ @ 500 VDC  |  Per IEC 60255-27 Table 7  |  Temperature correction: R_corrected = R_measured × 1.5^((T_ref−T_meas)/10)</t>
  </si>
  <si>
    <t>V_acceptable = V_rated × (1 ± 0.10)  →  e.g. 220 VDC: 198 V ≤ V ≤ 242 V  |  Measure at relay terminals (not bus)</t>
  </si>
  <si>
    <t>Earth Bond Resistance</t>
  </si>
  <si>
    <t>R_earth &lt; 1 Ω  (4-wire Kelvin method)  |  R = V_sense / I_source  |  Acceptance per IEC 60255-27 Cl. 8.3</t>
  </si>
  <si>
    <t>CT Burden Check</t>
  </si>
  <si>
    <t>Z_burden(Ω) = V_CT² / S_rated  |  Must be &lt; CT rated burden  |  Also: Z_burden = R_lead + R_relay + R_wiring</t>
  </si>
  <si>
    <t>CT Shorting Requirement</t>
  </si>
  <si>
    <t>I_CT_secondary = I_primary / CT_ratio  |  Open secondary → V = I × Z_loop → dangerous high voltage!  Must short before disconnecting</t>
  </si>
  <si>
    <t>Phase Rotation Check</t>
  </si>
  <si>
    <t>Verify R-Y-B or A-B-C sequence clockwise using phase rotation meter  |  Incorrect rotation → relay maloperation</t>
  </si>
  <si>
    <t>Relay Firmware</t>
  </si>
  <si>
    <t>📊  STANDARD DEVIATION – INSULATION RESISTANCE MEASUREMENTS</t>
  </si>
  <si>
    <t>Standard deviation quantifies the spread of repeated timing measurements. A low σ indicates consistent relay operation. Per IEC 60255-121: if σ &gt; 5 ms for instantaneous zones or &gt; 3% of set time for timed zones → investigate relay or test set.</t>
  </si>
  <si>
    <t>Measurement Set</t>
  </si>
  <si>
    <t>n (samples)</t>
  </si>
  <si>
    <t>Mean x̄ (ms)</t>
  </si>
  <si>
    <t>Std Dev σ (ms)</t>
  </si>
  <si>
    <t>Variance σ² (ms²)</t>
  </si>
  <si>
    <t>Min (ms)</t>
  </si>
  <si>
    <t>Max (ms)</t>
  </si>
  <si>
    <t>Range (ms)</t>
  </si>
  <si>
    <t>CoV (%)</t>
  </si>
  <si>
    <t>Acceptance (IEC 60255-121)</t>
  </si>
  <si>
    <t>Phase R IR (MΩ)</t>
  </si>
  <si>
    <t>σ ≤ 3% of set time</t>
  </si>
  <si>
    <t>Phase Y IR (MΩ)</t>
  </si>
  <si>
    <t>Phase B IR (MΩ)</t>
  </si>
  <si>
    <t>IEC 60255-27:2013 Cl.8.4</t>
  </si>
  <si>
    <t>IR test at 500 VDC – acceptance ≥ 100 MΩ. If &lt; 100 MΩ: stop testing, find fault</t>
  </si>
  <si>
    <t>IEC 60255-27 Cl.8.3</t>
  </si>
  <si>
    <t>Earth bond continuity – R &lt; 1 Ω using 4-wire method</t>
  </si>
  <si>
    <t>IEEE C37.90-2005 Cl.5</t>
  </si>
  <si>
    <t>Dielectric withstand and insulation resistance for protective relays</t>
  </si>
  <si>
    <t>NTDC PTW Procedure</t>
  </si>
  <si>
    <t>Permit to Work must be issued before any secondary injection testing. All CTs must be shorted</t>
  </si>
  <si>
    <t>Siemens 7SA612 Manual</t>
  </si>
  <si>
    <t>Firmware version and settings must match approved setting document G76001-EA087-RSPH1</t>
  </si>
  <si>
    <t>SEL-421 Instruction Manual</t>
  </si>
  <si>
    <t>Settings verified via AcSELerator Quickset software before testing</t>
  </si>
  <si>
    <t>SAES-P-111 Sec. 5</t>
  </si>
  <si>
    <t>Pre-commissioning tests: IR, wiring verification, CT/VT ratio prior to energisation</t>
  </si>
  <si>
    <t>Standards: IEC 60255-121 | ANSI 21/21N | CT 1200/1 A | VT 220kV/110V (7SA612) / 2000/110V (SEL-421) | Line: 68.50 km</t>
  </si>
  <si>
    <t>PROCEDURE: Record settings Before (As-Found) and After (As-Left) commissioning. Compare against design setting documents. All secondary Ω values must match the programmed relay settings. Verify against Siemens G76001-EA087-RSPH1 and SEL-421 settings file. KEY FORMULAS:  kZE = (Z0−Z1)/(3×Z1) = 0.606  |  Z1_sec = Z1_pri × (CT/VT) = Z1_pri × (1/1200)/(110/220000) = Z1_pri × 0.6  |  Z1_total_pri = √(R1²+X1²) × L = 0.2867 × 68.5 = 19.64 Ω  |  VT ratio (7SA612) = 220kV/110V = 2000  |  VT ratio (SEL-421) = 2000/110V</t>
  </si>
  <si>
    <t>A.  LINE IMPEDANCE &amp; CT/VT DATA</t>
  </si>
  <si>
    <t>Parameter</t>
  </si>
  <si>
    <t>Value</t>
  </si>
  <si>
    <t>1200/1</t>
  </si>
  <si>
    <t>220kV/110V</t>
  </si>
  <si>
    <t>VT Ratio (SEL-421)</t>
  </si>
  <si>
    <t>2000/110V</t>
  </si>
  <si>
    <t>CT Secondary In (A)</t>
  </si>
  <si>
    <t>1 A</t>
  </si>
  <si>
    <t>VT Secondary Vn (V)</t>
  </si>
  <si>
    <t>110 V</t>
  </si>
  <si>
    <t>Rated Frequency (Hz)</t>
  </si>
  <si>
    <t>R1 (Ω/km)</t>
  </si>
  <si>
    <t>X1 (Ω/km)</t>
  </si>
  <si>
    <t>Z1_pri total (Ω)</t>
  </si>
  <si>
    <t>R0 (Ω/km)</t>
  </si>
  <si>
    <t>X0 (Ω/km)</t>
  </si>
  <si>
    <t>Z0_pri total (Ω)</t>
  </si>
  <si>
    <t>kZE factor</t>
  </si>
  <si>
    <t>Z0/Z1 ratio</t>
  </si>
  <si>
    <t>Z1_sec (Ω) 7SA612</t>
  </si>
  <si>
    <t>Z0_sec (Ω) 7SA612</t>
  </si>
  <si>
    <t>Nct/Nvt (7SA612)</t>
  </si>
  <si>
    <t>Z1_sec (Ω) SEL-421</t>
  </si>
  <si>
    <t>Z0_sec (Ω) SEL-421</t>
  </si>
  <si>
    <t>k0M1 (SEL-421)</t>
  </si>
  <si>
    <t>Max. Load Current (A)</t>
  </si>
  <si>
    <t>Min. Load Impedance (Ω pri)</t>
  </si>
  <si>
    <t>≈105 Ω</t>
  </si>
  <si>
    <t>Load Angle (°)</t>
  </si>
  <si>
    <t>±45°</t>
  </si>
  <si>
    <t>B.  DISTANCE ZONE SETTINGS  —  QUADRILATERAL CHARACTERISTIC  (Siemens 7SA612 &amp; SEL-421-5)</t>
  </si>
  <si>
    <t>Zone</t>
  </si>
  <si>
    <t>Direction</t>
  </si>
  <si>
    <t>X Ph-Ph (Ω sec)</t>
  </si>
  <si>
    <t>R Ph-Ph (Ω sec)</t>
  </si>
  <si>
    <t>X Ph-E (Ω sec)</t>
  </si>
  <si>
    <t>R Ph-E (Ω sec)</t>
  </si>
  <si>
    <t>kZE / k0</t>
  </si>
  <si>
    <t>Delay (s)</t>
  </si>
  <si>
    <t>Enable</t>
  </si>
  <si>
    <t>── SIEMENS 7SA612 (PUTT – FCT85) ──</t>
  </si>
  <si>
    <t>Zone 1</t>
  </si>
  <si>
    <t>Forward</t>
  </si>
  <si>
    <t>0 (Inst.)</t>
  </si>
  <si>
    <t>YES</t>
  </si>
  <si>
    <t>≈ 85% line reach</t>
  </si>
  <si>
    <t>Zone 1B</t>
  </si>
  <si>
    <t>Forward (SOTF)</t>
  </si>
  <si>
    <t>120% line – SOTF only</t>
  </si>
  <si>
    <t>Zone 2</t>
  </si>
  <si>
    <t>PUTT send element</t>
  </si>
  <si>
    <t>Zone 3</t>
  </si>
  <si>
    <t>Remote backup</t>
  </si>
  <si>
    <t>Zone 4</t>
  </si>
  <si>
    <t>—</t>
  </si>
  <si>
    <t>INACTIVE</t>
  </si>
  <si>
    <t>NO</t>
  </si>
  <si>
    <t>Not used</t>
  </si>
  <si>
    <t>Zone 5</t>
  </si>
  <si>
    <t>Non-Directional</t>
  </si>
  <si>
    <t>Non-directional backup</t>
  </si>
  <si>
    <t>── SEL-421-5 (POTT SCHEME) ──</t>
  </si>
  <si>
    <t>0.003 (k0M1)</t>
  </si>
  <si>
    <t>Forward (POTT)</t>
  </si>
  <si>
    <t>POTT over-reach zone</t>
  </si>
  <si>
    <t>OFF</t>
  </si>
  <si>
    <t>Forward/POTT</t>
  </si>
  <si>
    <t>Backup/POTT</t>
  </si>
  <si>
    <t>C.  SPECIAL FEATURE SETTINGS</t>
  </si>
  <si>
    <t>Feature</t>
  </si>
  <si>
    <t>Design Setting</t>
  </si>
  <si>
    <t>7SA612 As-Found</t>
  </si>
  <si>
    <t>7SA612 As-Left</t>
  </si>
  <si>
    <t>SEL-421 As-Found</t>
  </si>
  <si>
    <t>SEL-421 As-Left</t>
  </si>
  <si>
    <t>SOTF</t>
  </si>
  <si>
    <t>Function / ESOTF</t>
  </si>
  <si>
    <t>ON / Y</t>
  </si>
  <si>
    <t>Closes onto fault – instant trip</t>
  </si>
  <si>
    <t>Zone / SOTFD</t>
  </si>
  <si>
    <t>Z1B / 10 cyc</t>
  </si>
  <si>
    <t>Active for 10 cycles after CB close</t>
  </si>
  <si>
    <t>Power Swing</t>
  </si>
  <si>
    <t>P/S OP Mode / EOOS</t>
  </si>
  <si>
    <t>Z2-Z5 Blocked / Y1</t>
  </si>
  <si>
    <t>Blocking during power swing</t>
  </si>
  <si>
    <t>68/78 Trip</t>
  </si>
  <si>
    <t>OOS trip enabled</t>
  </si>
  <si>
    <t>Teleprotection</t>
  </si>
  <si>
    <t>FCT85 / ECOMM</t>
  </si>
  <si>
    <t>PUTT / POTT</t>
  </si>
  <si>
    <t>Two-terminal scheme</t>
  </si>
  <si>
    <t>Send Element</t>
  </si>
  <si>
    <t>Zone 1 / Zone 2</t>
  </si>
  <si>
    <t>Send on Z1 (7SA) / Z2 (SEL)</t>
  </si>
  <si>
    <t>Stub Protection</t>
  </si>
  <si>
    <t>50 Stub Pickup (A sec)</t>
  </si>
  <si>
    <t>1.5 A</t>
  </si>
  <si>
    <t>N/A</t>
  </si>
  <si>
    <t>7SA612 stub protection</t>
  </si>
  <si>
    <t>Load Encroachment</t>
  </si>
  <si>
    <t>Load Encroachment / ELOAD</t>
  </si>
  <si>
    <t>Load blinder active</t>
  </si>
  <si>
    <t>R Load (Ω sec) / ZLF</t>
  </si>
  <si>
    <t>14 Ω / 114 Ω</t>
  </si>
  <si>
    <t>Fuse Failure / LOP</t>
  </si>
  <si>
    <t>VTFF / ELOP</t>
  </si>
  <si>
    <t>ON / Y1</t>
  </si>
  <si>
    <t>Blocks distance on VT fail</t>
  </si>
  <si>
    <t>Fault Locator</t>
  </si>
  <si>
    <t>Start / EFLOC</t>
  </si>
  <si>
    <t>Enabled / Y</t>
  </si>
  <si>
    <t>Directional Control</t>
  </si>
  <si>
    <t>E32</t>
  </si>
  <si>
    <t>AUTO</t>
  </si>
  <si>
    <t>SEL-421 auto-select</t>
  </si>
  <si>
    <t>D.  BACKUP OC/EF RELAY SETTINGS  —  Siemens 7SJ8021-5EB90-1FA0  |  CT: 1200/1 A</t>
  </si>
  <si>
    <t>Element</t>
  </si>
  <si>
    <t>Unit</t>
  </si>
  <si>
    <t>As-Found</t>
  </si>
  <si>
    <t>As-Left</t>
  </si>
  <si>
    <t>Primary Value</t>
  </si>
  <si>
    <t>OC (51)</t>
  </si>
  <si>
    <t>Phase Pickup (In)</t>
  </si>
  <si>
    <t>A sec</t>
  </si>
  <si>
    <t>4.5 × 1200 = 5,400 A</t>
  </si>
  <si>
    <t>Definite Time</t>
  </si>
  <si>
    <t>Time Delay (TMS)</t>
  </si>
  <si>
    <t>ms</t>
  </si>
  <si>
    <t>800 ms</t>
  </si>
  <si>
    <t>DT – fixed time</t>
  </si>
  <si>
    <t>Curve Characteristic</t>
  </si>
  <si>
    <t>IEC DT</t>
  </si>
  <si>
    <t>OC (50)</t>
  </si>
  <si>
    <t>Instantaneous I&gt;&gt;</t>
  </si>
  <si>
    <t>A</t>
  </si>
  <si>
    <t>BLOCKED</t>
  </si>
  <si>
    <t>EF (51N)</t>
  </si>
  <si>
    <t>EF Pickup (Io)</t>
  </si>
  <si>
    <t>0.11 × 1200 = 132 A</t>
  </si>
  <si>
    <t>NI curve – IEC 60255-151</t>
  </si>
  <si>
    <t>TMS</t>
  </si>
  <si>
    <t>IEC Normal Inverse</t>
  </si>
  <si>
    <t>Normal Inverse (NI)</t>
  </si>
  <si>
    <t>t=[0.14/((I/Is)^0.02-1)]×TMS</t>
  </si>
  <si>
    <t>EF (50N)</t>
  </si>
  <si>
    <t>Instantaneous EF</t>
  </si>
  <si>
    <t>General</t>
  </si>
  <si>
    <t>CT Ratio (Phase/Earth)</t>
  </si>
  <si>
    <t>Rated Frequency</t>
  </si>
  <si>
    <t>Hz</t>
  </si>
  <si>
    <t>📐  KEY FORMULAS – RELAY SETTINGS CALCULATION</t>
  </si>
  <si>
    <t>kZE Calculation</t>
  </si>
  <si>
    <t>kZE = (Z0 − Z1) / (3 × Z1) = (55.42 − 19.65) / (3 × 19.65) = 35.77 / 58.95 = 0.606</t>
  </si>
  <si>
    <t>Z_sec = Z_pri × (CT_ratio / VT_ratio) = Z_pri × (1200 / (220,000/110)) = Z_pri × 1200/2000 = Z_pri × 0.600</t>
  </si>
  <si>
    <t>Zone 1 Reach (85% line)</t>
  </si>
  <si>
    <t>Z1_set = 0.85 × Z_line_sec = 0.85 × 11.79 = 10.02 Ω sec  (rounded to 9.97 Ω in setting doc)</t>
  </si>
  <si>
    <t>Zone 1B Reach (120% line)</t>
  </si>
  <si>
    <t>Z1B_set = 1.20 × Z_line_sec = 1.20 × 11.79 = 14.15 Ω sec  (7SA612: 14.06 Ω, SEL: 14.15 Ω)</t>
  </si>
  <si>
    <t>Zone 2 Reach (120% line)</t>
  </si>
  <si>
    <t>Z2_set = 1.20 × Z_line_sec  |  Acts as PUTT/POTT over-reach element</t>
  </si>
  <si>
    <t>Zone 3 Reach (~150%)</t>
  </si>
  <si>
    <t>Z3_set ≈ 1.50 × Z_line_sec  |  Remote backup for next-bus transformer faults</t>
  </si>
  <si>
    <t>Resistive Reach (R_ph-ph)</t>
  </si>
  <si>
    <t>R_ph-ph ≥ 2 × fault resistance allowance  |  Set &gt;&gt; load impedance to avoid load encroachment</t>
  </si>
  <si>
    <t>Load Blinder (7SA612)</t>
  </si>
  <si>
    <t>R_load_min = V_min² / (√3 × S_max) × CT/VT = (220×0.9)² / (√3 × 220000×0.9 × 1200) × 2000 ≈ 14 Ω sec</t>
  </si>
  <si>
    <t>Load Blinder (SEL-421)</t>
  </si>
  <si>
    <t>ZLF = ZLR = 114 Ω sec  |  Based on minimum load impedance at maximum load conditions</t>
  </si>
  <si>
    <t>NI EF Formula</t>
  </si>
  <si>
    <t>t = TMS × [0.14 / ((I/Is)^0.02 − 1)]  |  e.g. TMS=0.37, I=5×Is: t = 0.37 × [0.14/0.03270] = 1.584 s</t>
  </si>
  <si>
    <t>k0 (SEL-421)</t>
  </si>
  <si>
    <t>k0M1 = (Z0/Z1 − 1)/3 = (55.44/19.65 − 1)/3 = (2.823−1)/3 = 0.608 ≈ 0.003 (SEL residual comp.)</t>
  </si>
  <si>
    <t>Distance relay settings: zone reach, angle, time delay, directional characteristic</t>
  </si>
  <si>
    <t>OC/EF relay settings: pickup, TMS, curve selection, definite-time vs IDMT</t>
  </si>
  <si>
    <t>G76001-EA087-RSPH1</t>
  </si>
  <si>
    <t>Siemens 7SA612 setting document for 220kV Chakdara-Mardan line (primary reference)</t>
  </si>
  <si>
    <t>SEL-421 Settings File</t>
  </si>
  <si>
    <t>Settings group S1 – verified via AcSELerator Quickset before commissioning</t>
  </si>
  <si>
    <t>NTDC Protection Policy</t>
  </si>
  <si>
    <t>Zone reaches: Z1 ≤ 85%, Z2 ≥ 120%, Z3 ≥ 150% of protected line (NTDC-PP-2019)</t>
  </si>
  <si>
    <t>SAES-P-111 Sec.6.3</t>
  </si>
  <si>
    <t>Distance relay zone settings: Z1 = 80–85%, Z2 ≥ 115% line impedance</t>
  </si>
  <si>
    <t>IEEE C37.113-2015</t>
  </si>
  <si>
    <t>Guide for protective relay applications to transmission lines – zone reach coordination</t>
  </si>
  <si>
    <t>Zone 1 Reach Accuracy &amp; Timing  |  7SA612: 9.97 Ω  |  SEL-421: 10.0 Ω  |  t ≤ 35 ms</t>
  </si>
  <si>
    <t>PROCEDURE:  (1) Connect test set to relay secondary CT/VT terminals. (2) Set fault angle to 83.78° (current lags voltage). (3) Inject at 90% of set reach → relay MUST OPERATE (operate indication + event log entry). (4) Inject at 110% of set reach → relay must NOT OPERATE (security check). (5) Record measured reach from relay event log / AcSELerator. (6) Zone 1 is instantaneous — record single trip time (must be ≤ 35 ms). FORMULAS:  90% test = 0.90 × Z_set  |  110% test = 1.10 × Z_set  |  Acceptable range = Z_set ± 5%  |  kZE = 0.606 must be applied for Ph-E faults: Z_measured_PH_E = V_ph / (I_ph + kZE × 3I0)  |  Trip time: IEC 60255-121 ≤ 35 ms for instantaneous zone. ACCEPTANCE CRITERIA (IEC 60255-121 / ANSI C37.90 / SAES-P-111): Reach accuracy ±5%, trip time ≤ 35 ms, directional security confirmed.</t>
  </si>
  <si>
    <t>A.  SETTINGS &amp; TEST POINT REFERENCE</t>
  </si>
  <si>
    <t>7SA612 Ph-Ph (Ω sec)</t>
  </si>
  <si>
    <t>7SA612 Ph-E (Ω sec)</t>
  </si>
  <si>
    <t>SEL-421 Ph-Ph (Ω sec)</t>
  </si>
  <si>
    <t>SEL-421 Ph-E (Ω sec)</t>
  </si>
  <si>
    <t>Tolerance / Notes</t>
  </si>
  <si>
    <t>Set Reach (Ω sec)</t>
  </si>
  <si>
    <t>Programmed into relay</t>
  </si>
  <si>
    <t>90% Test Point (Ω)</t>
  </si>
  <si>
    <t>Inject → relay MUST OPERATE</t>
  </si>
  <si>
    <t>110% Test Point (Ω)</t>
  </si>
  <si>
    <t>Inject → relay must NOT OPERATE</t>
  </si>
  <si>
    <t>Acceptable Range (Ω)</t>
  </si>
  <si>
    <t>9.472–10.469</t>
  </si>
  <si>
    <t>9.5–10.5</t>
  </si>
  <si>
    <t>±5% of Set Reach (IEC 60255-121)</t>
  </si>
  <si>
    <t>Time Delay</t>
  </si>
  <si>
    <t>0 ms (Instantaneous ≤ 35 ms)</t>
  </si>
  <si>
    <t>Acceptable: set ± 5% or ± 30ms</t>
  </si>
  <si>
    <t>B.  SIEMENS 7SA612  —  REACH ACCURACY TEST  (Fault Angle = 83.78°)</t>
  </si>
  <si>
    <t>Fault Type</t>
  </si>
  <si>
    <t>90% Test (Ω sec)</t>
  </si>
  <si>
    <t>Operated (Y/N)</t>
  </si>
  <si>
    <t>110% Test (Ω sec)</t>
  </si>
  <si>
    <t>No-Op (Y/N)</t>
  </si>
  <si>
    <t>Meas. Reach (Ω sec)</t>
  </si>
  <si>
    <t>Error (%)</t>
  </si>
  <si>
    <t>Time (ms)</t>
  </si>
  <si>
    <t>A-E (Ph-Earth)</t>
  </si>
  <si>
    <t>B-E (Ph-Earth)</t>
  </si>
  <si>
    <t>C-E (Ph-Earth)</t>
  </si>
  <si>
    <t>AB (Ph-Ph)</t>
  </si>
  <si>
    <t>BC (Ph-Ph)</t>
  </si>
  <si>
    <t>CA (Ph-Ph)</t>
  </si>
  <si>
    <t>ABC (3-Phase)</t>
  </si>
  <si>
    <t>B.  SEL-421-5  —  REACH ACCURACY TEST  (Fault Angle = 83.78°)</t>
  </si>
  <si>
    <t>KEY FORMULAS:  Error% = (Meas.Reach − Set Reach) / Set Reach × 100  |  Acceptance ±5% (IEC 60255-121)  |  Fault injection angle = 83.78° (current lags voltage)  |  kZE = 0.606 (7SA612), k0M1 = 0.003 (SEL-421)  |  Trip time tolerance: ±5% or ±30ms (whichever greater)  |  Primary reach = Set Reach_sec / (CT/VT ratio)  |  7SA612: CT/VT = (1/1200)/(110/220000) = 0.600  →  Z1_sec × (1/0.60) = Z1_pri  |  SEL-421: CT/VT = (1/1200)/(110/2000000) = (multiply sec by 1666.7 for primary Ω)  [VT ratio = 2000/110 = 18.18]</t>
  </si>
  <si>
    <t>📐  KEY FORMULAS – Z1 REACH &amp; TIMING ACCURACY</t>
  </si>
  <si>
    <t>Reach Error %</t>
  </si>
  <si>
    <t>Error% = (Measured_Reach − Set_Reach) / Set_Reach × 100  |  Acceptance: ±5% (IEC 60255-121 Cl.7.2)</t>
  </si>
  <si>
    <t>90% Test Point</t>
  </si>
  <si>
    <t>Z_inject_90% = 0.90 × Z_set = 0.90 × 9.97 = 8.973 Ω sec  →  relay MUST operate</t>
  </si>
  <si>
    <t>110% Test Point</t>
  </si>
  <si>
    <t>Z_inject_110% = 1.10 × Z_set = 1.10 × 9.97 = 10.967 Ω sec  →  relay must NOT operate</t>
  </si>
  <si>
    <t>Acceptable Range</t>
  </si>
  <si>
    <t>Z_acceptable = Z_set × (1 ± 0.05) = 9.472 Ω to 10.469 Ω (7SA612)  |  SEL-421: 9.5–10.5 Ω</t>
  </si>
  <si>
    <t>Trip Time Tol.</t>
  </si>
  <si>
    <t>Instantaneous: T ≤ 35 ms from fault inception (IEC 60255-121 Cl.7.1)</t>
  </si>
  <si>
    <t>Fault Injection Angle</t>
  </si>
  <si>
    <t>Current must lag voltage by fault angle = 83.78°  |  Set test-set: angle = 83.78° (line angle = arctan(X1/R1) = arctan(0.2852/0.0311))</t>
  </si>
  <si>
    <t>Ph-Earth kZE comp.</t>
  </si>
  <si>
    <t>Z_measured_PH_E = V_ph / (I_ph + kZE × 3I₀)  |  kZE = 0.606 (7SA612)  |  k0M1 = 0.003 (SEL-421 residual comp.)</t>
  </si>
  <si>
    <t>Primary Reach</t>
  </si>
  <si>
    <t>Z_primary = Z_sec / (CT/VT) = Z_sec / 0.600 (7SA612)  |  e.g. Z1_sec=9.97 Ω → Z1_pri = 16.62 Ω</t>
  </si>
  <si>
    <t>Line Angle</t>
  </si>
  <si>
    <t>Line angle θ = arctan(X1/R1) = arctan(0.2852/0.0311) = arctan(9.17) = 83.78°</t>
  </si>
  <si>
    <t>Standard Deviation</t>
  </si>
  <si>
    <t>σ = √[Σ(xi − x̄)² / (n−1)]  |  Coefficient of Variation CoV = σ/x̄ × 100%  |  Target: σ ≤ 5 ms (instantaneous)</t>
  </si>
  <si>
    <t>📊  STANDARD DEVIATION ANALYSIS – Z1 TIMING MEASUREMENTS  (IEC 60255-121)</t>
  </si>
  <si>
    <t>Enter 3 timing shots per fault type. Use columns below for automatic σ calculation. Acceptance: σ ≤ 5 ms for instantaneous zones (IEC 60255-121)  |  σ ≤ 3% of set time for timed zones  |  CoV &gt; 10% indicates test-set instability or relay pickup margin issue.</t>
  </si>
  <si>
    <t>T-Shot 1 (ms)</t>
  </si>
  <si>
    <t>T-Shot 2 (ms)</t>
  </si>
  <si>
    <t>T-Shot 3 (ms)</t>
  </si>
  <si>
    <t>Variance σ²</t>
  </si>
  <si>
    <t>CoV (%) / Status</t>
  </si>
  <si>
    <t>IEC 60255-121:2019 Cl.7</t>
  </si>
  <si>
    <t>Reach accuracy: ±5% | Trip time accuracy: ±5% or ±30ms (whichever greater)</t>
  </si>
  <si>
    <t>IEC 60255-121 Cl.7.2</t>
  </si>
  <si>
    <t>Test procedure: inject at 90% (operate) and 110% (non-operate) of set reach</t>
  </si>
  <si>
    <t>IEC 60255-121 Annex A</t>
  </si>
  <si>
    <t>Measurement uncertainty: test set accuracy must be better than ±1% for reach, ±2ms for timing</t>
  </si>
  <si>
    <t>ANSI/IEEE C37.90</t>
  </si>
  <si>
    <t>Relay testing: verify operate and non-operate boundaries, record time to trip</t>
  </si>
  <si>
    <t>NTDC Guidelines</t>
  </si>
  <si>
    <t>Zone reaches: Z1=85%, Z2=120%, Z3=150%. All zones tested at ≥ 3 fault types each phase</t>
  </si>
  <si>
    <t>SAES-P-111 Sec.6.4</t>
  </si>
  <si>
    <t>Distance relay zone tests: reach accuracy ±5%, trip time per IEC 60255-121</t>
  </si>
  <si>
    <t>PUTT/POTT teleprotection: transfer trip time ≤ 3 × relay operate time + channel delay</t>
  </si>
  <si>
    <t>Zone 1B SOTF (7SA612) &amp; Zone 2 POTT (SEL-421)  |  7SA612: 14.06 Ω  |  SEL-421: 14.15 Ω</t>
  </si>
  <si>
    <t>PROCEDURE (Zone 1B / SOTF — 7SA612):  (1) SOTF Active Test: Open CB → apply fault at 90% of Z1B set reach → close CB → relay MUST TRIP instantly (≤ 35 ms). (2) Without SOTF (CB already closed): relay must NOT trip on Z1B (waits for Z2 timed backup). PROCEDURE (Zone 2 / POTT — SEL-421):  (1) Inject at 90% of Z2 reach – relay should operate in 350 ms (timed). (2) Simulate POTT: inject Zone 2 fault AND assert permissive receive signal → relay should trip instantly. FORMULAS:  90% test = 0.90 × Z_set  |  110% test = 1.10 × Z_set  |  Z1B (7SA612) = 14.06 Ω sec  |  Z2 (SEL-421) = 14.15 Ω sec  |  Delay tolerance: ±5% or ±30 ms (IEC 60255-121)  |  POTT trip time = comms delay + Zone 2 operate time (should be &lt; 100 ms total).</t>
  </si>
  <si>
    <t>13.357–14.763</t>
  </si>
  <si>
    <t>13.442–14.858</t>
  </si>
  <si>
    <t>0 ms (SOTF Inst.) / 350 ms (timed)</t>
  </si>
  <si>
    <t>350 ms ± 35 ms (timed) / Instant. with POTT Rx</t>
  </si>
  <si>
    <t>📐  KEY FORMULAS – Z1B REACH &amp; TIMING ACCURACY</t>
  </si>
  <si>
    <t>Z_inject_90% = 0.90 × Z_set = 0.90 × 14.06 = 12.654 Ω sec  →  relay MUST operate</t>
  </si>
  <si>
    <t>Z_inject_110% = 1.10 × Z_set = 1.10 × 14.06 = 15.466 Ω sec  →  relay must NOT operate</t>
  </si>
  <si>
    <t>Z_acceptable = Z_set × (1 ± 0.05) = 13.357 Ω to 14.763 Ω (7SA612)  |  SEL-421: 13.442–14.858 Ω</t>
  </si>
  <si>
    <t>T_acceptable = T_set ± max(5%, 30ms) = 350 ± 35 ms  →  range: 315–385 ms</t>
  </si>
  <si>
    <t>Z_primary = Z_sec / (CT/VT) = Z_sec / 0.600 (7SA612)  |  e.g. Z1_sec=14.06 Ω → Z1_pri = 23.43 Ω</t>
  </si>
  <si>
    <t>📊  STANDARD DEVIATION ANALYSIS – Z1B TIMING MEASUREMENTS  (IEC 60255-121)</t>
  </si>
  <si>
    <t>Zone 2 (7SA612) &amp; Zone 4 (SEL-421)  |  7SA612: 14.06 Ω / 350 ms  |  SEL-421: 17.5 Ω / 700 ms</t>
  </si>
  <si>
    <t>PROCEDURE:  (1) Inject fault at 90% of Z2/Z4 set reach → relay must operate after the set time delay. (2) Inject at 110% of set reach → relay must NOT operate (security). (3) Record 3 timing shots and calculate average. (4) Verify time delay accuracy within ±5% or ±30 ms (IEC 60255-121). FORMULAS:  7SA612 Z2 reach = 14.06 Ω sec  |  SEL-421 Z4 reach = 17.5 Ω sec  |  7SA612 Z2 delay = 350 ms ± 35 ms  |  SEL-421 Z4 delay = 700 ms ± 35 ms  |  Reach accuracy ±5%  |  Z2/Z4 serves as remote backup for adjacent line / transformer faults  |  ACCEPTANCE (IEC 60255-121 / NTDC / SAES-P-111): Reach ±5%, time ±5% or ±30 ms.</t>
  </si>
  <si>
    <t>16.625–18.375</t>
  </si>
  <si>
    <t>350 ms ± 35 ms</t>
  </si>
  <si>
    <t>700 ms ± 35 ms</t>
  </si>
  <si>
    <t>📐  KEY FORMULAS – Z2 REACH &amp; TIMING ACCURACY</t>
  </si>
  <si>
    <t>Z_acceptable = Z_set × (1 ± 0.05) = 13.357 Ω to 14.763 Ω (7SA612)  |  SEL-421: 16.625–18.375 Ω</t>
  </si>
  <si>
    <t>📊  STANDARD DEVIATION ANALYSIS – Z2 TIMING MEASUREMENTS  (IEC 60255-121)</t>
  </si>
  <si>
    <t>Zone 3 (17.40 Ω / 700 ms) &amp; Zone 5 Non-Dir (22.62 Ω / 2000 ms)  —  7SA612 only</t>
  </si>
  <si>
    <t>PROCEDURE:  (1) Zone 3 (7SA612 Forward, 700 ms): Inject fault at 90% of Z3 reach → relay MUST operate after 700 ms. (2) Zone 5 (7SA612 Non-Directional, 2000 ms): Inject forward and reverse faults → relay must operate in both directions after 2000 ms. (3) Record 3 timing shots for each. FORMULAS:  7SA612 Z3 = 17.40 Ω sec, t = 700 ms ± 35 ms  |  7SA612 Z5 = 22.62 Ω sec, t = 2000 ms ± 100 ms  |  Z3 provides remote backup for next-line Zone 2 faults  |  Z5 non-directional provides ultimate backup for all faults within impedance reach  |  Acceptance: Reach ±5%, timing ±5% or ±30 ms (IEC 60255-121 / NTDC guidelines / SAES-P-111).</t>
  </si>
  <si>
    <t>16.53–18.27</t>
  </si>
  <si>
    <t>21.489–23.751</t>
  </si>
  <si>
    <t>700 ms ± 35 ms (Z3) / 2000 ms ± 100 ms (Z5)</t>
  </si>
  <si>
    <t>N/A (SEL-421 Z3 &amp; Z5 = OFF)</t>
  </si>
  <si>
    <t>📐  KEY FORMULAS – Z3 REACH &amp; TIMING ACCURACY</t>
  </si>
  <si>
    <t>Z_inject_90% = 0.90 × Z_set = 0.90 × 17.4 = 15.66 Ω sec  →  relay MUST operate</t>
  </si>
  <si>
    <t>Z_inject_110% = 1.10 × Z_set = 1.10 × 17.4 = 19.14 Ω sec  →  relay must NOT operate</t>
  </si>
  <si>
    <t>Z_acceptable = Z_set × (1 ± 0.05) = 16.53 Ω to 18.27 Ω (7SA612)  |  SEL-421: 21.489–23.751 Ω</t>
  </si>
  <si>
    <t>T_acceptable = T_set ± max(5%, 30ms) = 700 ± 35 ms  →  range: 665–735 ms</t>
  </si>
  <si>
    <t>Z_primary = Z_sec / (CT/VT) = Z_sec / 0.600 (7SA612)  |  e.g. Z1_sec=17.4 Ω → Z1_pri = 29.0 Ω</t>
  </si>
  <si>
    <t>📊  STANDARD DEVIATION ANALYSIS – Z3 TIMING MEASUREMENTS  (IEC 60255-121)</t>
  </si>
  <si>
    <t>BACKUP OVERCURRENT &amp; EARTH FAULT RELAY TESTING  |  Siemens 7SJ8021-5EB90-1FA0  |  ANSI 51/51N  |  IEC 60255-151</t>
  </si>
  <si>
    <t>THEORY:  Overcurrent protection (ANSI 51) provides backup protection for faults not cleared by distance relays. The Siemens 7SJ8021 relay provides: (A) Phase OC – Definite Time (DT) at 4.5 A sec (= 5,400 A primary) with 800 ms delay; (B) Earth Fault OC – Normal Inverse (NI) curve with pickup 0.11 A sec (= 132 A primary), TMS = 0.37. FORMULAS:  DT OC: Trip time = T_set = 800 ms (constant regardless of fault magnitude)  |  NI EF: t = TMS × [0.14 / ((I/Is)^0.02 − 1)]  where I = injected current, Is = 0.11 A  |  Primary OC pickup = I_set(sec) × CT = 4.5 × 1200 = 5,400 A  |  Primary EF pickup = 0.11 × 1200 = 132 A  |  Pickup tolerance: ±5% (IEC 60255-151)  |  Time tolerance: ±5% or ±30 ms (whichever greater)  |  Drop-off (reset) ratio: ≥ 0.95 × pickup  |  STANDARDS: IEC 60255-151, IEC 60255-27, ANSI/IEEE C37.90, NTDC/WAPDA Guidelines, SAES-P-111.</t>
  </si>
  <si>
    <t>A.  OVERCURRENT PICKUP / OPERATE CURRENT TEST  (IEC 60255-151 Cl.5)</t>
  </si>
  <si>
    <t>Phase</t>
  </si>
  <si>
    <t>Set Pickup (A sec)</t>
  </si>
  <si>
    <t>102% – Should Operate (A)</t>
  </si>
  <si>
    <t>Measured Operate (A)</t>
  </si>
  <si>
    <t>98% – Should NOT Operate (A)</t>
  </si>
  <si>
    <t>Measured No-Op (A)</t>
  </si>
  <si>
    <t>Drop-off (95%) (A)</t>
  </si>
  <si>
    <t>Meas. Drop-off (A)</t>
  </si>
  <si>
    <t>Phase A (R)</t>
  </si>
  <si>
    <t>Phase B (Y)</t>
  </si>
  <si>
    <t>Phase C (B)</t>
  </si>
  <si>
    <t>B.  OVERCURRENT TIMING TEST – DEFINITE TIME (DT 800 ms)  (IEC 60255-151 Cl.5)  |  Formula: t = T_set = 800 ms (constant)</t>
  </si>
  <si>
    <t>Test No.</t>
  </si>
  <si>
    <t>Test Current (× In)</t>
  </si>
  <si>
    <t>Applied Current (A)</t>
  </si>
  <si>
    <t>Calc. Trip Time (s)</t>
  </si>
  <si>
    <t>Meas. Trip Time-1 (s)</t>
  </si>
  <si>
    <t>Meas. Trip Time-2 (s)</t>
  </si>
  <si>
    <t>Meas. Trip Time-3 (s)</t>
  </si>
  <si>
    <t>Average (s)</t>
  </si>
  <si>
    <t>OC-1</t>
  </si>
  <si>
    <t>Pickup verification Ph-A</t>
  </si>
  <si>
    <t>1.0×</t>
  </si>
  <si>
    <t>PICK-UP (no trip)</t>
  </si>
  <si>
    <t>OC-2</t>
  </si>
  <si>
    <t>DT @ 2× pickup – Phase A</t>
  </si>
  <si>
    <t>2.0×</t>
  </si>
  <si>
    <t>OC-3</t>
  </si>
  <si>
    <t>DT @ 3× pickup – Phase A</t>
  </si>
  <si>
    <t>3.0×</t>
  </si>
  <si>
    <t>OC-4</t>
  </si>
  <si>
    <t>DT @ 5× pickup – Phase A</t>
  </si>
  <si>
    <t>5.0×</t>
  </si>
  <si>
    <t>OC-5</t>
  </si>
  <si>
    <t>3-Phase simultaneous @ 5×</t>
  </si>
  <si>
    <t>OC-6</t>
  </si>
  <si>
    <t>Phase B – 5× pickup</t>
  </si>
  <si>
    <t>OC-7</t>
  </si>
  <si>
    <t>Phase C – 5× pickup</t>
  </si>
  <si>
    <t>OC-8</t>
  </si>
  <si>
    <t>Reset / drop-off verification</t>
  </si>
  <si>
    <t>0.95×</t>
  </si>
  <si>
    <t>RELAY RESETS</t>
  </si>
  <si>
    <t>C.  EARTH FAULT PICKUP TEST  (51N)  |  Pickup = 0.11 A sec  |  Primary = 132 A</t>
  </si>
  <si>
    <t>102% – Operate (A)</t>
  </si>
  <si>
    <t>98% – No-Op (A)</t>
  </si>
  <si>
    <t>Drop-off (0.1045 A)</t>
  </si>
  <si>
    <t>51N – Earth Fault</t>
  </si>
  <si>
    <t>50N – Inst. EF</t>
  </si>
  <si>
    <t>D.  EARTH FAULT TIMING TEST – NORMAL INVERSE (NI)  |  t = TMS × [0.14 / ((I/Is)^0.02 − 1)]  |  TMS=0.37, Is=0.11 A</t>
  </si>
  <si>
    <t>Test (× Io)</t>
  </si>
  <si>
    <t>Applied (A)</t>
  </si>
  <si>
    <t>Step-by-Step Calc.</t>
  </si>
  <si>
    <t>Meas. Time-1 (s)</t>
  </si>
  <si>
    <t>Meas. Time-2 (s)</t>
  </si>
  <si>
    <t>Meas. Time-3 (s)</t>
  </si>
  <si>
    <t>Avg. (s)</t>
  </si>
  <si>
    <t>EF-1</t>
  </si>
  <si>
    <t>Pickup</t>
  </si>
  <si>
    <t>PICK-UP</t>
  </si>
  <si>
    <t>M=1 → no trip (at threshold)</t>
  </si>
  <si>
    <t>EF-2</t>
  </si>
  <si>
    <t>2× Io</t>
  </si>
  <si>
    <t>M=2; 2^0.02=1.01396; 0.14/(1.01396-1)=10.03; ×0.37=3.71s</t>
  </si>
  <si>
    <t>EF-3</t>
  </si>
  <si>
    <t>3× Io</t>
  </si>
  <si>
    <t>M=3; 3^0.02=1.02227; 0.14/0.02227=6.29; ×0.37=2.33s</t>
  </si>
  <si>
    <t>EF-4</t>
  </si>
  <si>
    <t>5× Io</t>
  </si>
  <si>
    <t>M=5; 5^0.02=1.03270; 0.14/0.03270=4.28; ×0.37=1.58s</t>
  </si>
  <si>
    <t>EF-5</t>
  </si>
  <si>
    <t>10× Io</t>
  </si>
  <si>
    <t>M=10; 10^0.02=1.04713; 0.14/0.04713=2.97; ×0.37=1.10s</t>
  </si>
  <si>
    <t>EF-6</t>
  </si>
  <si>
    <t>Reset</t>
  </si>
  <si>
    <t>Drop-off ≈ 0.95 × Is = 0.1045 A</t>
  </si>
  <si>
    <t>E.  OUTPUT RELAY / INTEGRATION CHECKS</t>
  </si>
  <si>
    <t>Trip output relay contacts (T4) energised on phase OC trip</t>
  </si>
  <si>
    <t>Trip contacts energised on EF (51N) trip</t>
  </si>
  <si>
    <t>LED indicators: 'TRIP' and 'PICKUP' illuminate correctly</t>
  </si>
  <si>
    <t>Event record shows correct fault type, current, and trip time</t>
  </si>
  <si>
    <t>Binary BLOCK input verified – inhibits trip correctly</t>
  </si>
  <si>
    <t>Wiring continuity from CT to relay and relay to trip coil confirmed</t>
  </si>
  <si>
    <t>CB Trip confirmed – Phase O/C at 3× In</t>
  </si>
  <si>
    <t>CB Trip confirmed – Earth Fault at 3× Io</t>
  </si>
  <si>
    <t>Trip Circuit Supervision (TCS) alarm confirmed on open coil</t>
  </si>
  <si>
    <t>Auxiliary supply variation test (±10%) – relay healthy</t>
  </si>
  <si>
    <t>📐  KEY FORMULAS – OVERCURRENT &amp; EARTH FAULT PROTECTION (IEC 60255-151)</t>
  </si>
  <si>
    <t>IEC Normal Inverse (NI)</t>
  </si>
  <si>
    <t>t = TMS × [0.14 / ((I/Is)^0.02 − 1)]  |  where: I = injected current (A sec), Is = pickup (A sec), TMS = time multiplier</t>
  </si>
  <si>
    <t>NI Step-by-Step @2×Is</t>
  </si>
  <si>
    <t>M = I/Is = 2  |  M^α = 2^0.02 = 1.01396  |  denom = 0.01396  |  t = TMS × (0.14/0.01396) = TMS × 10.031  |  @TMS=0.37: t=3.711 s</t>
  </si>
  <si>
    <t>NI Step-by-Step @5×Is</t>
  </si>
  <si>
    <t>M = 5  |  5^0.02 = 1.03270  |  denom = 0.03270  |  t = TMS × (0.14/0.03270) = TMS × 4.281  |  @TMS=0.37: t=1.584 s</t>
  </si>
  <si>
    <t>NI Step-by-Step @10×Is</t>
  </si>
  <si>
    <t>M = 10  |  10^0.02 = 1.04713  |  denom = 0.04713  |  t = TMS × (0.14/0.04713) = TMS × 2.970  |  @TMS=0.37: t=1.099 s</t>
  </si>
  <si>
    <t>IEC Very Inverse (VI)</t>
  </si>
  <si>
    <t>t = TMS × [13.5 / ((I/Is) − 1)]  |  (not used here – reference only)</t>
  </si>
  <si>
    <t>IEC Extremely Inverse</t>
  </si>
  <si>
    <t>t = TMS × [80 / ((I/Is)² − 1)]  |  (not used here – reference only)</t>
  </si>
  <si>
    <t>Definite Time OC</t>
  </si>
  <si>
    <t>t = T_set = 800 ms  (constant regardless of fault magnitude)  |  Primary pickup = 4.5 × 1200 = 5,400 A</t>
  </si>
  <si>
    <t>Primary EF Pickup</t>
  </si>
  <si>
    <t>I_EF_primary = Is_sec × CT_ratio = 0.11 × 1200 = 132 A  |  22% × In_primary (sensitive EF setting)</t>
  </si>
  <si>
    <t>Pickup Tolerance</t>
  </si>
  <si>
    <t>Acceptable pickup = Is × (1 ± 0.05)  →  0.11 × 0.95 = 0.1045 A to 0.11 × 1.05 = 0.1155 A</t>
  </si>
  <si>
    <t>Time Tolerance (IEC)</t>
  </si>
  <si>
    <t>ΔT_accept = max(5% of T_calc, 30 ms)  |  e.g. T=3.711s: ΔT = max(0.186s, 30ms) = 186ms  |  Acceptable: 3.525–3.897 s</t>
  </si>
  <si>
    <t>Drop-off Ratio</t>
  </si>
  <si>
    <t>Drop-off current ≈ 0.95 × Is_pickup  |  OC: 0.95 × 4.5 = 4.275 A  |  EF: 0.95 × 0.11 = 0.1045 A</t>
  </si>
  <si>
    <t>Standard Deviation (σ)</t>
  </si>
  <si>
    <t>σ = √[Σ(ti − t̄)² / (n−1)]  |  n=3 shots minimum  |  Acceptance: σ ≤ max(3% T_calc, 30ms)</t>
  </si>
  <si>
    <t>📊  STANDARD DEVIATION ANALYSIS – OC/EF TIMING MEASUREMENTS</t>
  </si>
  <si>
    <t>Enter 3 timing shots per test. Formulas calculate Mean, σ, Variance automatically. Acceptance per IEC 60255-151: timing tolerance = ±max(5%, 30ms). σ &gt; 50ms for DT relay or σ &gt; 200ms for NI relay indicates relay or test-set fault.</t>
  </si>
  <si>
    <t>Test ID</t>
  </si>
  <si>
    <t>T-Shot 1 (s)</t>
  </si>
  <si>
    <t>T-Shot 2 (s)</t>
  </si>
  <si>
    <t>T-Shot 3 (s)</t>
  </si>
  <si>
    <t>Calc. Time (s)</t>
  </si>
  <si>
    <t>Mean x̄ (s)</t>
  </si>
  <si>
    <t>Std Dev σ (s)</t>
  </si>
  <si>
    <t>Tol. (±s)</t>
  </si>
  <si>
    <t>OC-2 (DT, 2×In)</t>
  </si>
  <si>
    <t>±0.040</t>
  </si>
  <si>
    <t>OC-3 (DT, 3×In)</t>
  </si>
  <si>
    <t>OC-4 (DT, 5×In)</t>
  </si>
  <si>
    <t>EF-2 (NI, 2×Io)</t>
  </si>
  <si>
    <t>±0.186</t>
  </si>
  <si>
    <t>EF-3 (NI, 3×Io)</t>
  </si>
  <si>
    <t>±0.117</t>
  </si>
  <si>
    <t>EF-4 (NI, 5×Io)</t>
  </si>
  <si>
    <t>±0.079</t>
  </si>
  <si>
    <t>IEC 60255-151:2009 Cl.5</t>
  </si>
  <si>
    <t>IDMT overcurrent: pickup ±5%, timing ±5% or ±30ms of calculated trip time</t>
  </si>
  <si>
    <t>IEC 60255-151 Cl.7</t>
  </si>
  <si>
    <t>Definite time overcurrent: pickup ±5%, time accuracy ±1% or ±25ms</t>
  </si>
  <si>
    <t>IEC 60255-151 Annex B</t>
  </si>
  <si>
    <t>IEC curve equations: NI, VI, EI, LTI – coefficients and exponents (α=0.02 for NI)</t>
  </si>
  <si>
    <t>IEC 60255-27 Cl.8.4</t>
  </si>
  <si>
    <t>Pre-test IR ≥ 100 MΩ at 500 VDC for all circuits</t>
  </si>
  <si>
    <t>ANSI/IEEE C37.112-1996</t>
  </si>
  <si>
    <t>IEEE standard inverse-time characteristic equations for overcurrent relays</t>
  </si>
  <si>
    <t>NTDC OC/EF Policy</t>
  </si>
  <si>
    <t>Backup OC: DT at 4.5A/800ms (phase), NI at 0.11A TMS=0.37 (earth fault) – per NTDC grading study</t>
  </si>
  <si>
    <t>7SJ8021 Manual Sec.5</t>
  </si>
  <si>
    <t>Relay characteristic curves, pickup accuracy, reset time, binary I/O operation</t>
  </si>
  <si>
    <t>SAES-P-111 Sec.6.5</t>
  </si>
  <si>
    <t>Overcurrent relay coordination: grading time 300–400 ms between successive zones</t>
  </si>
  <si>
    <t>TELEPROTECTION TEST  |  7SA612: PUTT (FCT85)  |  SEL-421: POTT (COMM)  |  ANSI 85  |  IEC 60834-1</t>
  </si>
  <si>
    <t>THEORY:  PUTT (Permissive Under-reach Transfer Trip):  Chakdara end sends a permissive signal when Zone 1 operates. Mardan end: if Z2 picks up AND permissive received → instantaneous trip. Without Rx signal: Mardan trips on Z2 time delay (350 ms). POTT (Permissive Over-reach Transfer Trip – SEL-421):  Both ends send permissive if Z2 picks up. If both ends receive permissive AND Zone 2 operates → instantaneous trip. PROCEDURE:  (1) Apply Z1 fault at Chakdara end – verify FCT85/COMM send signal asserted. (2) Apply Z2 fault at Mardan end with Rx signal simulated – verify instantaneous trip (&lt; comms delay + 30 ms). (3) Apply Z2 fault WITHOUT Rx – verify relay trips on Z2 time delay (350 ms). (4) Test channel guard: remove signal – verify guard alarm raised. FORMULAS:  PUTT trip time = channel propagation delay + relay operate time ≈ &lt; 80 ms  |  IEC 60834-1: transfer trip time ≤ 3 × relay operate time with comms  |  Security: no unwanted trip with Rx signal asserted but no fault.</t>
  </si>
  <si>
    <t>A.  CHANNEL HEALTHINESS CHECKS</t>
  </si>
  <si>
    <t>Expected Result</t>
  </si>
  <si>
    <t>Actual Result</t>
  </si>
  <si>
    <t>FCT85 / POTT COMM channel link healthy – no alarm</t>
  </si>
  <si>
    <t>Comms active, no guard alarm</t>
  </si>
  <si>
    <t>GPS / IRIG-B time sync confirmed at both ends</t>
  </si>
  <si>
    <t>Time sync active</t>
  </si>
  <si>
    <t>Channel loopback test – signal sent and received</t>
  </si>
  <si>
    <t>Loopback OK</t>
  </si>
  <si>
    <t>Channel propagation delay measured and recorded</t>
  </si>
  <si>
    <t>Record delay (ms)</t>
  </si>
  <si>
    <t>Guard signal present when no trip command active</t>
  </si>
  <si>
    <t>Guard asserted</t>
  </si>
  <si>
    <t>Channel carrier / pilot frequency confirmed</t>
  </si>
  <si>
    <t>Correct frequency</t>
  </si>
  <si>
    <t>B.  PUTT / POTT FUNCTIONAL TEST MATRIX</t>
  </si>
  <si>
    <t>Injected Fault</t>
  </si>
  <si>
    <t>Rx Signal (Y/N)</t>
  </si>
  <si>
    <t>Expected Action</t>
  </si>
  <si>
    <t>Actual Action</t>
  </si>
  <si>
    <t>TP-1</t>
  </si>
  <si>
    <t>Z1 fault at Chakdara – verify Tx send</t>
  </si>
  <si>
    <t>Z1 fault (90% Z1)</t>
  </si>
  <si>
    <t>FCT85 Tx asserted</t>
  </si>
  <si>
    <t>TP-2</t>
  </si>
  <si>
    <t>Z1 fault – SEL Z2 picks up + Rx assert → instant trip</t>
  </si>
  <si>
    <t>SEL-421</t>
  </si>
  <si>
    <t>Z2 fault + Rx=Y</t>
  </si>
  <si>
    <t>Instant trip &lt; 80 ms</t>
  </si>
  <si>
    <t>POTT</t>
  </si>
  <si>
    <t>TP-3</t>
  </si>
  <si>
    <t>Z2 fault WITHOUT Rx – timed backup</t>
  </si>
  <si>
    <t>Z2 fault (90%)</t>
  </si>
  <si>
    <t>Trip @ 350 ms ± 35 ms</t>
  </si>
  <si>
    <t>Time backup</t>
  </si>
  <si>
    <t>TP-4</t>
  </si>
  <si>
    <t>Z2 fault without Rx – SEL-421 timed backup</t>
  </si>
  <si>
    <t>TP-5</t>
  </si>
  <si>
    <t>Security: Rx asserted, no fault – no trip</t>
  </si>
  <si>
    <t>No fault</t>
  </si>
  <si>
    <t>NO TRIP (security)</t>
  </si>
  <si>
    <t>TP-6</t>
  </si>
  <si>
    <t>Channel guard loss – verify alarm raised</t>
  </si>
  <si>
    <t>Remove carrier</t>
  </si>
  <si>
    <t>Guard alarm raised</t>
  </si>
  <si>
    <t>TP-7</t>
  </si>
  <si>
    <t>End-to-End: Chakdara Z1 trip → Mardan instant trip via PUTT</t>
  </si>
  <si>
    <t>Z1 fault @ CKD</t>
  </si>
  <si>
    <t>Mardan trips instantly</t>
  </si>
  <si>
    <t>End-to-end</t>
  </si>
  <si>
    <t>TP-8</t>
  </si>
  <si>
    <t>Stub protection (50 Stub) – 7SA612 only</t>
  </si>
  <si>
    <t>1.5 A (stub)</t>
  </si>
  <si>
    <t>Trip @ 100 ms</t>
  </si>
  <si>
    <t>ANSI 50S</t>
  </si>
  <si>
    <t>📐  KEY FORMULAS – TELEPROTECTION PUTT / POTT (IEC 60834-1)</t>
  </si>
  <si>
    <t>PUTT Trip Time</t>
  </si>
  <si>
    <t>T_PUTT = T_channel + T_Z1_operate  |  T_channel = propagation delay (measure during test)  |  Target: &lt; 80 ms total</t>
  </si>
  <si>
    <t>POTT Trip Time</t>
  </si>
  <si>
    <t>T_POTT = T_channel + T_Z2_operate  |  Z2 timed trip (no Rx): 350 ms ± 35 ms  |  With Rx: instant (&lt; 80 ms)</t>
  </si>
  <si>
    <t>Channel Delay</t>
  </si>
  <si>
    <t>Propagation delay = D_km / (speed of light × VF)  |  For 68.5 km OPGW: ≈ 0.34 ms one-way  |  Measure actual at site</t>
  </si>
  <si>
    <t>IEC 60834-1 Req.</t>
  </si>
  <si>
    <t>Transfer trip time ≤ 3 × relay operate time  |  Security: no unwanted trip probability &lt; 10⁻⁶/year</t>
  </si>
  <si>
    <t>PUTT Logic</t>
  </si>
  <si>
    <t>IF (Z1_CKD = 1 AND Rx_MRD = 1 AND Z2_MRD = 1) → Instant trip at Mardan end</t>
  </si>
  <si>
    <t>POTT Logic</t>
  </si>
  <si>
    <t>IF (Z2_CKD = 1 AND Z2_MRD = 1 AND Rx_CKD = 1 AND Rx_MRD = 1) → Instant trip both ends</t>
  </si>
  <si>
    <t>50_Stub: Pickup = 1.5 A sec  |  Delay = 100 ms  |  Operates when CB open and fault detected</t>
  </si>
  <si>
    <t>Security Check</t>
  </si>
  <si>
    <t>With Rx asserted, NO fault: relay must NOT trip. Probability of unwanted trip &lt; IEC 60834-1 threshold</t>
  </si>
  <si>
    <t>σ Teleprotection</t>
  </si>
  <si>
    <t>σ_trip = √(σ_channel² + σ_relay²)  |  σ_relay (instantaneous) ≤ 5 ms  |  Total σ ≤ 10 ms recommended</t>
  </si>
  <si>
    <t>Teleprotection equipment: performance requirements, transfer trip time, security, dependability</t>
  </si>
  <si>
    <t>IEC 60834-2:1997</t>
  </si>
  <si>
    <t>Teleprotection via digital communication channels – performance requirements</t>
  </si>
  <si>
    <t>Distance relay PUTT/POTT testing procedure and acceptance criteria</t>
  </si>
  <si>
    <t>IEEE C37.113-2015 Sec.9</t>
  </si>
  <si>
    <t>Teleprotection schemes: PUTT, POTT, DUTT, blocking – testing guidance</t>
  </si>
  <si>
    <t>NTDC Teleprotection Std</t>
  </si>
  <si>
    <t>FCT85 pilot wire test: channel healthy, delay measured, end-to-end trip confirmed</t>
  </si>
  <si>
    <t>Siemens FCT85 Manual</t>
  </si>
  <si>
    <t>FCT85 PUTT configuration: Send=Z1, Receive → Z2+Rx instant trip</t>
  </si>
  <si>
    <t>SEL-421 POTT Manual</t>
  </si>
  <si>
    <t>ECOMM=POTT: Z2 send, POTT receive → instant trip. SOTFD=10 cyc window</t>
  </si>
  <si>
    <t>SAES-P-111 Sec.6.6</t>
  </si>
  <si>
    <t>Pilot protection schemes: transfer trip time ≤ 100 ms, channel continuity monitored</t>
  </si>
  <si>
    <t>7SA612: PSB blocks Z2-Z5 during swing | SEL-421: OOS (EOOS=Y1) | Both: Load blinder active | Line: 68.50 km</t>
  </si>
  <si>
    <t>THEORY:  Power Swing Blocking (PSB/OOS): During a power swing, the impedance locus sweeps across the distance relay characteristic. PSB detects the rate of change of impedance (dZ/dt) and blocks distance zones to prevent unwanted tripping. 7SA612: Blocks Z2-Z5 during swing. OOS trip on P/S enabled. SEL-421: OOS protection enabled (EOOS=Y1), zones 1-4 blocked during out-of-step. Load Encroachment: Prevents distance relay operation on heavy load conditions. 7SA612: R_Load = 14 Ω sec (ZMin primary ≈ 44,957 Ω). SEL-421: ZLF=ZLR=114 Ω, ±45.6°. PROCEDURE:  (1) PSB: Ramp impedance into relay characteristic slowly (simulating swing) – verify relay blocked. (2) OOS: Apply impedance trajectory that crosses characteristic – verify OOS trip. (3) Load Encroachment: Apply load impedance in blinder region – relay must NOT trip. FORMULAS:  Minimum load impedance (Ω primary) = V² / S = (220,000)² / (√3 × S)  |  Load blinder: Z_load &gt; R_load setting → no trip  |  PSB detection: |dZ/dt| &gt; threshold → swing detected → zones blocked.</t>
  </si>
  <si>
    <t>A.  POWER SWING / OOS SETTINGS RECORD</t>
  </si>
  <si>
    <t>7SA612 PSB Mode</t>
  </si>
  <si>
    <t>7SA612 OOS Trip</t>
  </si>
  <si>
    <t>Enabled</t>
  </si>
  <si>
    <t>SEL-421 EOOS Setting</t>
  </si>
  <si>
    <t>SEL-421 Blocked Zones</t>
  </si>
  <si>
    <t>Z1-Z4 (OOSB1-4=Y)</t>
  </si>
  <si>
    <t>PSB Detection Method</t>
  </si>
  <si>
    <t>OOS Trip Condition</t>
  </si>
  <si>
    <t>Impedance crosses characteristic</t>
  </si>
  <si>
    <t>B.  POWER SWING BLOCKING TEST MATRIX</t>
  </si>
  <si>
    <t>Impedance Trajectory</t>
  </si>
  <si>
    <t>Rate of Change</t>
  </si>
  <si>
    <t>Trip (Y/N)</t>
  </si>
  <si>
    <t>PSB-1</t>
  </si>
  <si>
    <t>Slow impedance ramp – swing simulation</t>
  </si>
  <si>
    <t>Z sweeps into Z2 slowly</t>
  </si>
  <si>
    <t>Low dZ/dt</t>
  </si>
  <si>
    <t>PSB activates – No trip</t>
  </si>
  <si>
    <t>Swing detected</t>
  </si>
  <si>
    <t>PSB-2</t>
  </si>
  <si>
    <t>Fast impedance change – genuine fault</t>
  </si>
  <si>
    <t>Step change into Z1</t>
  </si>
  <si>
    <t>High dZ/dt (fast)</t>
  </si>
  <si>
    <t>Distance trip – no PSB block</t>
  </si>
  <si>
    <t>Fault ≠ swing</t>
  </si>
  <si>
    <t>PSB-3</t>
  </si>
  <si>
    <t>OOS trip – impedance crosses characteristic</t>
  </si>
  <si>
    <t>Full swing crossing Z1</t>
  </si>
  <si>
    <t>Swing complete</t>
  </si>
  <si>
    <t>OOS trip activated</t>
  </si>
  <si>
    <t>PSB-4</t>
  </si>
  <si>
    <t>Zone 1 unblocked during PSB</t>
  </si>
  <si>
    <t>Z1 fault during swing</t>
  </si>
  <si>
    <t>Z1 still trips (unblocked)</t>
  </si>
  <si>
    <t>Z1 always trips</t>
  </si>
  <si>
    <t>C.  LOAD ENCROACHMENT / LOAD BLINDER TEST</t>
  </si>
  <si>
    <t>Impedance Applied</t>
  </si>
  <si>
    <t>LE-1</t>
  </si>
  <si>
    <t>Load impedance inside blinder – no trip</t>
  </si>
  <si>
    <t>14 Ω sec (boundary)</t>
  </si>
  <si>
    <t>NO TRIP (blinder active)</t>
  </si>
  <si>
    <t>R_Load boundary</t>
  </si>
  <si>
    <t>LE-2</t>
  </si>
  <si>
    <t>114 Ω (ZLF boundary)</t>
  </si>
  <si>
    <t>±45.6°</t>
  </si>
  <si>
    <t>LE-3</t>
  </si>
  <si>
    <t>Fault inside blinder area – distance trips</t>
  </si>
  <si>
    <t>Z1 reach (fault)</t>
  </si>
  <si>
    <t>TRIP – fault detected</t>
  </si>
  <si>
    <t>Fault overrides blinder</t>
  </si>
  <si>
    <t>LE-4</t>
  </si>
  <si>
    <t>Heavy load: 1200 A @ 0.9 pf – no trip</t>
  </si>
  <si>
    <t>≈ 105 Ω primary</t>
  </si>
  <si>
    <t>25.8°</t>
  </si>
  <si>
    <t>NO TRIP (load)</t>
  </si>
  <si>
    <t>Max load condition</t>
  </si>
  <si>
    <t>📐  KEY FORMULAS – POWER SWING BLOCKING &amp; LOAD ENCROACHMENT (IEC 60255-121)</t>
  </si>
  <si>
    <t>PSB Detection</t>
  </si>
  <si>
    <t>dZ/dt = ΔZ / Δt  |  If dZ/dt &lt; threshold → swing detected → zones blocked  |  If dZ/dt &gt; threshold → fault → zones operate</t>
  </si>
  <si>
    <t>Swing Impedance</t>
  </si>
  <si>
    <t>Z_swing(t) = V_source / I_swing  |  During swing, Z traces ellipse in R-X plane at slip frequency f_slip</t>
  </si>
  <si>
    <t>Slip Frequency</t>
  </si>
  <si>
    <t>f_slip = |f_A − f_B|  |  Power swing: f_slip &lt; 5 Hz  |  PSB blocking threshold set for slow swings</t>
  </si>
  <si>
    <t>Min Load Z (pri)</t>
  </si>
  <si>
    <t>Z_load_min = V_min² / S_max = (220×0.9)² / (250×10⁶) = (198)² / 250×10⁶ = 156.8 Ω primary</t>
  </si>
  <si>
    <t>Load Blinder (sec)</t>
  </si>
  <si>
    <t>Z_load_sec = Z_load_pri × (CT/VT) = 156.8 × 0.600 = 94.1 Ω  |  7SA612 R_Load=14Ω (conservative), SEL-421 ZLF=114Ω</t>
  </si>
  <si>
    <t>Load Angle</t>
  </si>
  <si>
    <t>φ_load = arccos(PF) = arccos(0.9) = 25.8°  |  Max: arccos(0.8) = 36.9°  |  Load blinder angle set to ≥ 40°</t>
  </si>
  <si>
    <t>OOS trip after Z locus crosses inner boundary: Z inside Z1 for &gt; T_OOS → trip (prevents generator damage)</t>
  </si>
  <si>
    <t>Relay blocks if Z_measured within blinder AND angle outside fault angle range  |  Prevents trip on heavy load</t>
  </si>
  <si>
    <t>IEC 60255-121:2019 Cl.8</t>
  </si>
  <si>
    <t>Power swing detection and blocking test requirements</t>
  </si>
  <si>
    <t>IEEE C37.113-2015 Sec.7</t>
  </si>
  <si>
    <t>Power swing and out-of-step protection for transmission lines</t>
  </si>
  <si>
    <t>IEEE C37.102-2006</t>
  </si>
  <si>
    <t>Guide for AC generator protection – OOS implications for distance relays</t>
  </si>
  <si>
    <t>NTDC PSB Policy</t>
  </si>
  <si>
    <t>7SA612 PSB: blocks Z2-Z5 during swing. Z1 unblocked. OOS trip enabled after 3 pole swings</t>
  </si>
  <si>
    <t>SEL-421 OOS Manual</t>
  </si>
  <si>
    <t>EOOS=Y1: zones 1-4 blocked during OOS. OOS trip enabled after complete impedance traversal</t>
  </si>
  <si>
    <t>SAES-P-111 Sec.6.7</t>
  </si>
  <si>
    <t>Power swing blocking required on EHV (≥ 115 kV) lines. Load blinder mandatory at high loading</t>
  </si>
  <si>
    <t>CT: 1200/1 A | VT: 220kV/110V (7SA612) / 2000V/110V (SEL-421) | Standards: IEC 61869-2, IEC 61869-3, BS 3938, NTDC Guidelines</t>
  </si>
  <si>
    <t>THEORY:  Current Transformers (CTs) convert primary line current to secondary (1 A or 5 A) for relay operation. IEC 61869-2 defines accuracy classes (5P, 10P) and accuracy limit factors (ALF). CT Accuracy Class 5P20: 5% composite error at 20× rated current. Knee Point Voltage (Vk): EMF at which a 10% increase causes 50% increase in magnetising current. Formula: Vk ≥ I_fault × (Rct + Rburden) × ALF  |  POLARITY: P1→S1 polarity must be maintained. IEC: P1/P2 → S1/S2. Polarity error causes differential relay maloperation. RATIO CHECK: Ratio error = (Actual ratio − Nameplate ratio) / Nameplate ratio × 100  |  Acceptance: ±0.5% to ±3% per class. VT CHECKS: VT ratio error ≤ ±0.5% for class 0.5. Phase angle error ≤ 20 minutes. STANDARDS: IEC 61869-2 (CTs), IEC 61869-3 (VTs), BS 3938, NTDC/WAPDA guidelines, Saudi Aramco SAES-P-111.</t>
  </si>
  <si>
    <t>A.  CT RATIO TEST  (IEC 61869-2)</t>
  </si>
  <si>
    <t>CT Tag</t>
  </si>
  <si>
    <t>Core No.</t>
  </si>
  <si>
    <t>Nameplate Ratio</t>
  </si>
  <si>
    <t>Test Primary (A)</t>
  </si>
  <si>
    <t>Measured Secondary (A)</t>
  </si>
  <si>
    <t>Calculated Ratio</t>
  </si>
  <si>
    <t>Ratio Error (%)</t>
  </si>
  <si>
    <t>Acceptance</t>
  </si>
  <si>
    <t>CT – Phase R</t>
  </si>
  <si>
    <t>Core 1 (Relay)</t>
  </si>
  <si>
    <t>120</t>
  </si>
  <si>
    <t>±3%</t>
  </si>
  <si>
    <t>CT – Phase Y</t>
  </si>
  <si>
    <t>CT – Phase B</t>
  </si>
  <si>
    <t>CT – Neutral/EF</t>
  </si>
  <si>
    <t>Core 2 (EF)</t>
  </si>
  <si>
    <t>B.  CT POLARITY CHECK</t>
  </si>
  <si>
    <t>Method</t>
  </si>
  <si>
    <t>P1 Terminal</t>
  </si>
  <si>
    <t>S1 Terminal</t>
  </si>
  <si>
    <t>Polarity Mark</t>
  </si>
  <si>
    <t>Kick Direction</t>
  </si>
  <si>
    <t>Expected</t>
  </si>
  <si>
    <t>DC kick test</t>
  </si>
  <si>
    <t>P1</t>
  </si>
  <si>
    <t>S1</t>
  </si>
  <si>
    <t>P1→S1 +ve</t>
  </si>
  <si>
    <t>Galvanometer deflects +ve on connect</t>
  </si>
  <si>
    <t>Positive deflection</t>
  </si>
  <si>
    <t>CT – Neutral</t>
  </si>
  <si>
    <t>C.  CT KNEE POINT VOLTAGE &amp; MAGNETISATION TEST  (IEC 61869-2)</t>
  </si>
  <si>
    <t>Core/Class</t>
  </si>
  <si>
    <t>Nameplate Vk (V)</t>
  </si>
  <si>
    <t>Measured Vk (V)</t>
  </si>
  <si>
    <t>Mag. Current @ Vk (mA)</t>
  </si>
  <si>
    <t>Mag. @ 0.5Vk (mA)</t>
  </si>
  <si>
    <t>CT Ph-R</t>
  </si>
  <si>
    <t>5P20</t>
  </si>
  <si>
    <t>≥ 400 V</t>
  </si>
  <si>
    <t>Vk_meas ≥ Vk_nameplate</t>
  </si>
  <si>
    <t>CT Ph-Y</t>
  </si>
  <si>
    <t>CT Ph-B</t>
  </si>
  <si>
    <t>CT Neutral</t>
  </si>
  <si>
    <t>D.  VT RATIO, POLARITY &amp; BURDEN TEST  (IEC 61869-3)</t>
  </si>
  <si>
    <t>VT Tag</t>
  </si>
  <si>
    <t>Primary Applied (V)</t>
  </si>
  <si>
    <t>Meas. Secondary (V)</t>
  </si>
  <si>
    <t>Phase Angle Error (min)</t>
  </si>
  <si>
    <t>Polarity</t>
  </si>
  <si>
    <t>VT Ph-R</t>
  </si>
  <si>
    <t>220kV/110V (2000:1)</t>
  </si>
  <si>
    <t>110 (sec)</t>
  </si>
  <si>
    <t>P1→S1 verified</t>
  </si>
  <si>
    <t>VT Ph-Y</t>
  </si>
  <si>
    <t>VT Ph-B</t>
  </si>
  <si>
    <t>VT (SEL-421 Y)</t>
  </si>
  <si>
    <t>📐  KEY FORMULAS – CT &amp; VT TESTING (IEC 61869-2 / IEC 61869-3)</t>
  </si>
  <si>
    <t>CT Ratio Error (%)</t>
  </si>
  <si>
    <t>ε_ratio = (N_actual − N_nameplate) / N_nameplate × 100  |  Acceptance: Class 5P: ±1%, Class 0.5: ±0.5%</t>
  </si>
  <si>
    <t>CT Knee Point (Vk)</t>
  </si>
  <si>
    <t>Vk: EMF at which 10% increase in applied V causes 50% increase in excitation current  (IEC 61869-2 Cl.5.6.203)</t>
  </si>
  <si>
    <t>Vk Minimum</t>
  </si>
  <si>
    <t>Vk_min = I_fault_max × (Rct + Rburden) × ALF  |  ALF=20 for class 5P20  |  Rct: CT winding resistance</t>
  </si>
  <si>
    <t>Magnetising Current</t>
  </si>
  <si>
    <t>Im = Vk / Xm  |  At Vk: Im should be small (&lt; 100 mA typical for class 5P CTs)</t>
  </si>
  <si>
    <t>CT Phase Angle Err.</t>
  </si>
  <si>
    <t>δ = phase displacement between primary and secondary current (in minutes of arc)  |  Acc: ≤ 60' (class 5P)</t>
  </si>
  <si>
    <t>VT Ratio Error (%)</t>
  </si>
  <si>
    <t>ε_VT = (V_secondary_measured / V_secondary_nominal − 1) × 100  |  Class 0.5: ±0.5%  |  Class 3: ±3%</t>
  </si>
  <si>
    <t>VT Phase Angle</t>
  </si>
  <si>
    <t>β = phase displacement between primary and secondary voltage  |  Class 0.5: ≤ 20 minutes of arc</t>
  </si>
  <si>
    <t>CT Polarity (DC)</t>
  </si>
  <si>
    <t>Connect 1.5V battery to P1-P2 terminals → galvanometer on S1-S2 deflects +ve on connect, −ve on disconnect</t>
  </si>
  <si>
    <t>Z_total_burden = R_relay + R_leads + R_CT_winding  |  Must be ≤ CT rated burden (e.g. 3 VA = 3 Ω at 1A)</t>
  </si>
  <si>
    <t>σ for CT ratio</t>
  </si>
  <si>
    <t>σ_ratio = √[Σ(ε_i − ε̄)² / (n−1)]  |  Multiple measurements at different primary currents  |  Acc: σ &lt; 0.2%</t>
  </si>
  <si>
    <t>📊  STANDARD DEVIATION ANALYSIS – CT RATIO ERROR MEASUREMENTS (IEC 61869-2)</t>
  </si>
  <si>
    <t>Enter ratio error % measured at 3 different primary currents (e.g. 10%, 50%, 100% of rated). Auto-calculates σ.</t>
  </si>
  <si>
    <t>ε @ 10% (%)</t>
  </si>
  <si>
    <t>ε @ 50% (%)</t>
  </si>
  <si>
    <t>ε @ 100% (%)</t>
  </si>
  <si>
    <t>Mean ε̄ (%)</t>
  </si>
  <si>
    <t>σ (%)</t>
  </si>
  <si>
    <t>Min (%)</t>
  </si>
  <si>
    <t>Max (%)</t>
  </si>
  <si>
    <t>CT Ph-R (1200/1)</t>
  </si>
  <si>
    <t>±1% (5P cls)</t>
  </si>
  <si>
    <t>CT Ph-Y (1200/1)</t>
  </si>
  <si>
    <t>CT Ph-B (1200/1)</t>
  </si>
  <si>
    <t>CT Neutral (1200/1)</t>
  </si>
  <si>
    <t>CT: accuracy classes (5P, 10P, P), accuracy limit factor (ALF), knee point voltage definition</t>
  </si>
  <si>
    <t>VT: accuracy classes (0.1, 0.2, 0.5, 1, 3), phase displacement, burden, frequency response</t>
  </si>
  <si>
    <t>IEC 61869-2 Cl.5.6.203</t>
  </si>
  <si>
    <t>Knee point voltage test: apply increasing AC voltage to CT secondary; Vk = inflection point</t>
  </si>
  <si>
    <t>CT testing (historic UK standard referenced in NTDC specs): ratio, polarity, magnetisation</t>
  </si>
  <si>
    <t>IEEE C57.13-2016</t>
  </si>
  <si>
    <t>Requirements for instrument transformers (USA equivalent of IEC 61869)</t>
  </si>
  <si>
    <t>NTDC CT/VT Guideline</t>
  </si>
  <si>
    <t>All relay-connected CT cores must be tested: ratio, polarity, knee point before commissioning</t>
  </si>
  <si>
    <t>SAES-P-111 Sec.4</t>
  </si>
  <si>
    <t>CT accuracy: 5P20 minimum for distance relay cores. VT: class 0.5 for metering, class 3 for protection</t>
  </si>
  <si>
    <t>Both Ends  |  Standards: IEC 61850, IEC 60255-27, ANSI/IEEE C37.90, NTDC/WAPDA PTW &amp; Safety Procedures</t>
  </si>
  <si>
    <t>THEORY:  Trip Circuit Supervision (TCS): Monitors the continuity of the trip coil circuit. An open-circuit in the trip coil path is detected and an alarm raised, preventing the CB from failing to trip. End-to-End Tests: Confirm that a relay operation at one end results in a CB trip at the correct end. PROCEDURE:  (1) Apply fault at relay secondary injection terminals. (2) Verify trip contact output energised. (3) Verify CB opens (or simulated CB trip via test switch). (4) TCS: Open the trip coil circuit – verify TCS alarm raised within 2 seconds. (5) End-to-End: Coordinate with far end – inject fault and confirm both ends trip correctly. FORMULAS:  Trip circuit resistance R_trip &lt; threshold for TCS healthy state  |  TCS alarm: open loop detected → relay raises alarm output  |  AR sequence: CB trips → dead time → CB recloses → check stability  |  STANDARDS: IEC 61850 (SCADA/Trip supervision), IEC 60255-27, ANSI C37.90, NTDC/WAPDA guidelines, SAES-P-111.</t>
  </si>
  <si>
    <t>A.  TRIP OUTPUT CONTACT VERIFICATION</t>
  </si>
  <si>
    <t>Contact/Output</t>
  </si>
  <si>
    <t>Function Assigned</t>
  </si>
  <si>
    <t>Continuity (Ω)</t>
  </si>
  <si>
    <t>Operation Confirmed (Y/N)</t>
  </si>
  <si>
    <t>Contact Resistance (Ω)</t>
  </si>
  <si>
    <t>Trip Output 1 (CB Trip Coil 1)</t>
  </si>
  <si>
    <t>Distance Zone Trip / OC Trip</t>
  </si>
  <si>
    <t>Trip Output 2 (CB Trip Coil 2)</t>
  </si>
  <si>
    <t>Backup Trip / EF Trip</t>
  </si>
  <si>
    <t>Alarm Output</t>
  </si>
  <si>
    <t>General Alarm / PSB Alarm</t>
  </si>
  <si>
    <t>TCS Output</t>
  </si>
  <si>
    <t>Trip Circuit Supervision Alarm</t>
  </si>
  <si>
    <t>LED – TRIP</t>
  </si>
  <si>
    <t>Trip indication on relay faceplate</t>
  </si>
  <si>
    <t>LED – PICKUP</t>
  </si>
  <si>
    <t>Zone pickup indication</t>
  </si>
  <si>
    <t>Binary Input – Block</t>
  </si>
  <si>
    <t>External block input (if used)</t>
  </si>
  <si>
    <t>B.  TRIP CIRCUIT SUPERVISION (TCS) TEST  (ANSI 74 / IEC 61850)</t>
  </si>
  <si>
    <t>Simulated Condition</t>
  </si>
  <si>
    <t>Response Time (s)</t>
  </si>
  <si>
    <t>TCS-1</t>
  </si>
  <si>
    <t>Normal state – trip coil circuit intact</t>
  </si>
  <si>
    <t>Coil loop closed</t>
  </si>
  <si>
    <t>TCS healthy – no alarm</t>
  </si>
  <si>
    <t>TCS-2</t>
  </si>
  <si>
    <t>Open trip coil circuit – simulate open CB</t>
  </si>
  <si>
    <t>Open loop at CB</t>
  </si>
  <si>
    <t>TCS alarm raised ≤ 2 s</t>
  </si>
  <si>
    <t>TCS-3</t>
  </si>
  <si>
    <t>Restore trip coil circuit</t>
  </si>
  <si>
    <t>Loop restored</t>
  </si>
  <si>
    <t>TCS alarm clears</t>
  </si>
  <si>
    <t>TCS-4</t>
  </si>
  <si>
    <t>High resistance in trip coil</t>
  </si>
  <si>
    <t>Add 100 Ω series</t>
  </si>
  <si>
    <t>TCS alarm / relay flags</t>
  </si>
  <si>
    <t>C.  END-TO-END TRIP TESTS</t>
  </si>
  <si>
    <t>Simulated Fault</t>
  </si>
  <si>
    <t>Expected Action – CKD End</t>
  </si>
  <si>
    <t>Expected Action – MRD End</t>
  </si>
  <si>
    <t>Actual – CKD</t>
  </si>
  <si>
    <t>Actual – MRD</t>
  </si>
  <si>
    <t>E2E-1</t>
  </si>
  <si>
    <t>Zone 1 fault at CKD → Z1 trip CKD + PUTT/POTT trip MRD</t>
  </si>
  <si>
    <t>Z1 Trip ≤ 35 ms</t>
  </si>
  <si>
    <t>PUTT/POTT Instant Trip</t>
  </si>
  <si>
    <t>E2E-2</t>
  </si>
  <si>
    <t>Zone 2 fault at CKD → Z2 timed trip CKD + PUTT trip MRD</t>
  </si>
  <si>
    <t>Z2 fault @ CKD</t>
  </si>
  <si>
    <t>Z2 Trip @ 350 ms</t>
  </si>
  <si>
    <t>PUTT Instant Trip</t>
  </si>
  <si>
    <t>E2E-3</t>
  </si>
  <si>
    <t>Phase OC fault → 51 backup trip</t>
  </si>
  <si>
    <t>3× In inject</t>
  </si>
  <si>
    <t>OC Trip @ 800 ms</t>
  </si>
  <si>
    <t>N/A (independent)</t>
  </si>
  <si>
    <t>E2E-4</t>
  </si>
  <si>
    <t>Earth Fault → 51N backup trip</t>
  </si>
  <si>
    <t>3× Io inject</t>
  </si>
  <si>
    <t>EF Trip (NI curve)</t>
  </si>
  <si>
    <t>E2E-5</t>
  </si>
  <si>
    <t>Auto-Reclose sequence</t>
  </si>
  <si>
    <t>Zone 1 fault</t>
  </si>
  <si>
    <t>CB trips → AR → recloses</t>
  </si>
  <si>
    <t>Stable or lock-out</t>
  </si>
  <si>
    <t>E2E-6</t>
  </si>
  <si>
    <t>SCADA / IEC 61850 trip command</t>
  </si>
  <si>
    <t>Digital trip via GOOSE</t>
  </si>
  <si>
    <t>CB opens on GOOSE</t>
  </si>
  <si>
    <t>Logged in SCADA</t>
  </si>
  <si>
    <t>📐  KEY FORMULAS – TRIP CIRCUIT &amp; END-TO-END TESTS (IEC 61850 / ANSI 74)</t>
  </si>
  <si>
    <t>TCS Supervision</t>
  </si>
  <si>
    <t>V_TCS = V_dc − V_coil  |  If V_TCS &lt; threshold → TCS alarm (open coil detected)  |  Typical TCS current ≈ 5–20 mA</t>
  </si>
  <si>
    <t>Trip Coil Check</t>
  </si>
  <si>
    <t>R_trip_coil = V_dc / I_coil  |  Typical: 220 VDC / 0.5A = 440 Ω  |  Measure and compare with manufacturer spec</t>
  </si>
  <si>
    <t>Contact Resistance</t>
  </si>
  <si>
    <t>R_contact ≤ 0.1 Ω (silver alloy contacts)  |  Measure with 4-wire micro-ohmmeter at rated contact force</t>
  </si>
  <si>
    <t>CB Trip Time</t>
  </si>
  <si>
    <t>T_CB_total = T_relay_operate + T_trip_coil + T_CB_arc  |  Total: typically 50–100 ms for 220 kV CBs</t>
  </si>
  <si>
    <t>AR Dead Time</t>
  </si>
  <si>
    <t>T_dead = time CB open → CB reclose  |  Setting: 300ms–1s for single-phase, 500ms–3s for 3-phase AR</t>
  </si>
  <si>
    <t>GOOSE Trip (IEC61850)</t>
  </si>
  <si>
    <t>GOOSE message latency &lt; 4 ms (IEC 61850-5 Class P2/P3)  |  Trip via GOOSE must be confirmed at relay</t>
  </si>
  <si>
    <t>End-to-End Time</t>
  </si>
  <si>
    <t>T_end_to_end = T_relay1 + T_channel + T_relay2 + T_CB  |  Verify against protection grading diagram</t>
  </si>
  <si>
    <t>σ End-to-End</t>
  </si>
  <si>
    <t>σ_e2e = √(σ_relay1² + σ_channel² + σ_relay2²)  |  With independent sources: σ_total ≈ √3 × σ_relay</t>
  </si>
  <si>
    <t>GOOSE messaging: trip command latency class P2 (≤ 4 ms), P3 (≤ 25 ms)</t>
  </si>
  <si>
    <t>Trip circuit supervision: continuous monitoring, alarm on open coil within 2 seconds</t>
  </si>
  <si>
    <t>Relay output contact ratings: current, voltage, burden; CB trip confirmation</t>
  </si>
  <si>
    <t>IEEE C37.04-2018</t>
  </si>
  <si>
    <t>Rating structure for AC high-voltage circuit breakers: trip time, reclosing capability</t>
  </si>
  <si>
    <t>NTDC End-to-End Policy</t>
  </si>
  <si>
    <t>End-to-end tests mandatory at both ends before line energisation. Both CBs must confirm trip</t>
  </si>
  <si>
    <t>SAES-P-111 Sec.7</t>
  </si>
  <si>
    <t>Trip circuit supervision: TCS relay required on all EHV CBs. AR dead time per grading study</t>
  </si>
  <si>
    <t>IEC 61850-8-1:2011</t>
  </si>
  <si>
    <t>MMS/GOOSE protocol: trip message format, time-stamp, quality bits</t>
  </si>
  <si>
    <t>Client: NTDC  |  Contractor: Siemens Pakistan  |  Relays: 7SA612 + SEL-421-5 + 7SJ8021 Backup</t>
  </si>
  <si>
    <t>A.  TEST RESULTS SUMMARY</t>
  </si>
  <si>
    <t>Result</t>
  </si>
  <si>
    <t>PASS/FAIL</t>
  </si>
  <si>
    <t>Date Tested</t>
  </si>
  <si>
    <t>Defect Ref.</t>
  </si>
  <si>
    <t>Closure Date</t>
  </si>
  <si>
    <t>Relay Settings Record</t>
  </si>
  <si>
    <t>Zone 1 Reach Accuracy &amp; Timing</t>
  </si>
  <si>
    <t>Zone 1B (SOTF) / Zone 2 (POTT)</t>
  </si>
  <si>
    <t>Zone 2 / Zone 4 Reach &amp; Timing</t>
  </si>
  <si>
    <t>Zone 3 &amp; Zone 5</t>
  </si>
  <si>
    <t>Directional Element</t>
  </si>
  <si>
    <t>Power Swing / OOS Blocking</t>
  </si>
  <si>
    <t>VT Fuse Failure / LOP</t>
  </si>
  <si>
    <t>Teleprotection PUTT / POTT</t>
  </si>
  <si>
    <t>SOTF Function</t>
  </si>
  <si>
    <t>Backup OC/EF (7SJ8021)</t>
  </si>
  <si>
    <t>7SJ8021</t>
  </si>
  <si>
    <t>CT &amp; VT Checks</t>
  </si>
  <si>
    <t>Trip Circuit &amp; End-to-End</t>
  </si>
  <si>
    <t>OVERALL TEST RESULT:</t>
  </si>
  <si>
    <t>PASS  /  FAIL  /  CONDITIONAL</t>
  </si>
  <si>
    <t>B.  DEFECTS LOG</t>
  </si>
  <si>
    <t>Defect No.</t>
  </si>
  <si>
    <t>Date Found</t>
  </si>
  <si>
    <t>Description of Defect</t>
  </si>
  <si>
    <t>Relay / Sheet</t>
  </si>
  <si>
    <t>Severity</t>
  </si>
  <si>
    <t>Action Taken</t>
  </si>
  <si>
    <t>Date Closed</t>
  </si>
  <si>
    <t>Closed By</t>
  </si>
  <si>
    <t>C.  APPLICABLE STANDARDS REFERENCE</t>
  </si>
  <si>
    <t>Distance protection relays – Performance requirements</t>
  </si>
  <si>
    <t>Overcurrent protection relays – Functional requirements</t>
  </si>
  <si>
    <t>General requirements for protective relays</t>
  </si>
  <si>
    <t>Teleprotection equipment for EHV/HV power systems</t>
  </si>
  <si>
    <t>IEC 61869-2</t>
  </si>
  <si>
    <t>Current transformers – Additional requirements</t>
  </si>
  <si>
    <t>IEC 61869-3</t>
  </si>
  <si>
    <t>Voltage transformers – Additional requirements</t>
  </si>
  <si>
    <t>Communication networks in substations (SCADA/GOOSE)</t>
  </si>
  <si>
    <t>Relays and relay systems for electric power apparatus</t>
  </si>
  <si>
    <t>Protection relay testing &amp; commissioning guidelines (Pakistan)</t>
  </si>
  <si>
    <t>Protection of high-voltage systems (Saudi Arabia)</t>
  </si>
  <si>
    <t>SEC Standards</t>
  </si>
  <si>
    <t>Saudi Electricity Company transmission protection standards</t>
  </si>
  <si>
    <t>BS 3938 / BS EN 61869</t>
  </si>
  <si>
    <t>Current transformer specification (UK / British Standard)</t>
  </si>
  <si>
    <t>📐  OVERALL STATISTICAL SUMMARY – ALL TEST RESULTS</t>
  </si>
  <si>
    <t>This section consolidates key measurements from all test sheets for overall project statistics. Count of PASS/FAIL results and defect density metrics per IEC 60255-121 and NTDC commissioning requirements.</t>
  </si>
  <si>
    <t>KPI Metric</t>
  </si>
  <si>
    <t>Total Tests</t>
  </si>
  <si>
    <t>Pass</t>
  </si>
  <si>
    <t>Fail</t>
  </si>
  <si>
    <t>Pending</t>
  </si>
  <si>
    <t>Pass Rate (%)</t>
  </si>
  <si>
    <t>Defect Rate (%)</t>
  </si>
  <si>
    <t>Critical Defects</t>
  </si>
  <si>
    <t>Target</t>
  </si>
  <si>
    <t>Distance Zone Tests</t>
  </si>
  <si>
    <t>OC/EF Relay Tests</t>
  </si>
  <si>
    <t>CT/VT Tests</t>
  </si>
  <si>
    <t>Teleprotection Tests</t>
  </si>
  <si>
    <t>Pre-Test Checks</t>
  </si>
  <si>
    <t>Trip/End-to-End Tests</t>
  </si>
  <si>
    <t>OVERALL PROJECT TOTAL</t>
  </si>
  <si>
    <t>📐  STATISTICAL FORMULAS USED THROUGHOUT THIS PROTOCOL</t>
  </si>
  <si>
    <t>σ = √[Σ(xi − x̄)² / (n−1)]  (sample std dev, n-1 denominator for n &lt; 30)</t>
  </si>
  <si>
    <t>Mean (Average)</t>
  </si>
  <si>
    <t>x̄ = Σxi / n  |  EXCEL: =AVERAGE(range)</t>
  </si>
  <si>
    <t>Variance</t>
  </si>
  <si>
    <t>σ² = Σ(xi − x̄)² / (n−1)  |  EXCEL: =VAR(range)</t>
  </si>
  <si>
    <t>Coefficient of Var.</t>
  </si>
  <si>
    <t>CoV = σ / x̄ × 100%  |  Low CoV (&lt;5%) = consistent measurement  |  High CoV (&gt;10%) = investigate</t>
  </si>
  <si>
    <t>Error% = (Measured_Reach − Set_Reach) / Set_Reach × 100  |  Acceptance: |Error%| ≤ 5%</t>
  </si>
  <si>
    <t>Timing Tolerance</t>
  </si>
  <si>
    <t>ΔT = max(5% × T_calculated, 30 ms)  |  Actual trip time must be within T_calc ± ΔT</t>
  </si>
  <si>
    <t>IR Temperature Corr.</t>
  </si>
  <si>
    <t>R_ref = R_meas × 1.5^((T_ref − T_meas)/10)  |  Reference temperature = 20°C</t>
  </si>
  <si>
    <t>NI IDMT Formula</t>
  </si>
  <si>
    <t>t = TMS × [K / ((I/Is)^α − 1)]  |  IEC NI: K=0.14, α=0.02  |  IEC VI: K=13.5, α=1.0  |  IEC EI: K=80, α=2.0</t>
  </si>
  <si>
    <t>Primary ↔ Secondary</t>
  </si>
  <si>
    <t>Z_primary = Z_secondary / (CT_ratio / VT_ratio) = Z_sec / (1/1200)/(110/220000) = Z_sec / 0.600</t>
  </si>
  <si>
    <t>Z Line Angle</t>
  </si>
  <si>
    <t>θ = arctan(X1/R1) = arctan(0.2852/0.0311) = 83.78°  (inject current lagging voltage by 83.78°)</t>
  </si>
  <si>
    <t>Firmware version must match approved software revision listed in relay manual and NGC approval letter</t>
  </si>
  <si>
    <t>S.No</t>
  </si>
  <si>
    <t>220kV ABC</t>
  </si>
  <si>
    <t>A 220kV Grid Station</t>
  </si>
  <si>
    <t>B 220kV Grid Station</t>
  </si>
  <si>
    <t>220kV A – B Line  |  Distance Protection (Siemens 7SA612 &amp; SEL-421-5)  |  Backup OC/EF  |  CT: 1200/1  |  VT: 220kV/110V  |  Line: 68.50 km</t>
  </si>
  <si>
    <t>📐  KEY LINE PARAMETERS &amp; VERIFICATION FORMULAS  —  220kV A–Mardan</t>
  </si>
  <si>
    <t>LINE: 220kV A – B  |  CT: 1200/1 A  |  VT: 220kV/110V  |  Standards: IEC 60255-27  |  IEEE C37.90.0  |  NTDC/WAPDA Guidelines</t>
  </si>
  <si>
    <t>PRE-TEST CHECKS &amp; INSULATION RESISTANCE  |  IEC 60255-27  |  220kV A–B</t>
  </si>
  <si>
    <t>RELAY SETTINGS RECORD  |  220kV A SUBSTATION–B SUBSTATION  |  Siemens 7SA612 + SEL-421-5 + Backup 7SJ8021</t>
  </si>
  <si>
    <t>ZONE 1 REACH ACCURACY &amp; TIMING  |  ANSI 21-Z1  |  IEC 60255-121  |  Forward Underreach (~85% Line) | Instantaneous  |  220kV A–B</t>
  </si>
  <si>
    <t>ZONE 1B (SOTF) / ZONE 2 (POTT) REACH ACCURACY &amp; TIMING  |  ANSI 21-Z1B/Z2  |  IEC 60255-121  |  Forward Overreach (~120% Line)  |  220kV A–B</t>
  </si>
  <si>
    <t>ZONE 2 (7SA612) / ZONE 4 (SEL-421) REACH ACCURACY &amp; TIMING  |  ANSI 21-Z2/Z4  |  IEC 60255-121  |  Forward Time-Delayed Backup  |  220kV A–B</t>
  </si>
  <si>
    <t>ZONE 3 &amp; ZONE 5 (7SA612 ONLY) REACH ACCURACY &amp; TIMING  |  ANSI 21-Z3/Z5  |  IEC 60255-121  |  Zone 3: Forward 700ms | Zone 5: Non-Directional 2000ms  |  220kV A–B</t>
  </si>
  <si>
    <t>220kV A – B  |  CT: 1200/1 A  |  OC Pickup: 4.5 A sec (DT 800ms)  |  EF Pickup: 0.11 A sec (NI, TMS=0.37)</t>
  </si>
  <si>
    <t>220kV A–B  |  Two-Terminal Scheme  |  7SA612: Send=Z1, Rcv+Z2→Inst.  |  SEL-421: Send=Z2, POTT Rcv→Inst.</t>
  </si>
  <si>
    <t>POWER SWING BLOCKING / OOS (ANSI 68/78) &amp; LOAD ENCROACHMENT (21LE)  |  IEC 60255-121  |  220kV A–B</t>
  </si>
  <si>
    <t>CT &amp; VT CHECKS  |  Polarity, Ratio, Knee Point, Magnetisation  |  IEC 61869  |  220kV A–B</t>
  </si>
  <si>
    <t>TRIP CIRCUIT SUPERVISION &amp; END-TO-END TRIP TESTS  |  ANSI 74  |  IEC 61850  |  220kV A–B</t>
  </si>
  <si>
    <t>TEST SUMMARY, DEFECTS LOG &amp; OVERALL RESULT  |  220kV A–B Line Protection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</si>
</sst>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9" x14ac:knownFonts="1">
    <font>
      <sz val="11"/>
      <color theme="1"/>
      <name val="Calibri"/>
      <family val="2"/>
      <scheme val="minor"/>
    </font>
    <font>
      <b/>
      <sz val="16"/>
      <color rgb="FFFFFFFF"/>
      <name val="Arial"/>
      <family val="2"/>
    </font>
    <font>
      <sz val="11"/>
      <color rgb="FFFFFFFF"/>
      <name val="Arial"/>
      <family val="2"/>
    </font>
    <font>
      <i/>
      <sz val="9"/>
      <color rgb="FFFFFFFF"/>
      <name val="Arial"/>
      <family val="2"/>
    </font>
    <font>
      <b/>
      <sz val="11"/>
      <color rgb="FFFFFFFF"/>
      <name val="Arial"/>
      <family val="2"/>
    </font>
    <font>
      <b/>
      <sz val="9"/>
      <color rgb="FF1F1F1F"/>
      <name val="Arial"/>
      <family val="2"/>
    </font>
    <font>
      <sz val="9"/>
      <color rgb="FF1F1F1F"/>
      <name val="Arial"/>
      <family val="2"/>
    </font>
    <font>
      <b/>
      <sz val="10"/>
      <color rgb="FFFFFFFF"/>
      <name val="Arial"/>
      <family val="2"/>
    </font>
    <font>
      <b/>
      <sz val="9"/>
      <color rgb="FF7B4F00"/>
      <name val="Arial"/>
      <family val="2"/>
    </font>
    <font>
      <i/>
      <sz val="8"/>
      <color rgb="FF5A4A00"/>
      <name val="Arial"/>
      <family val="2"/>
    </font>
    <font>
      <b/>
      <sz val="8"/>
      <color rgb="FF1F1F1F"/>
      <name val="Arial"/>
      <family val="2"/>
    </font>
    <font>
      <sz val="8"/>
      <color rgb="FF1F1F1F"/>
      <name val="Arial"/>
      <family val="2"/>
    </font>
    <font>
      <b/>
      <sz val="12"/>
      <color rgb="FFFFFFFF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i/>
      <sz val="8"/>
      <name val="Arial"/>
      <family val="2"/>
    </font>
    <font>
      <b/>
      <sz val="14"/>
      <color rgb="FFC9A227"/>
      <name val="Arial"/>
      <family val="2"/>
    </font>
    <font>
      <i/>
      <sz val="9"/>
      <color rgb="FF1F1F1F"/>
      <name val="Arial"/>
      <family val="2"/>
    </font>
    <font>
      <i/>
      <sz val="8"/>
      <color rgb="FF117A65"/>
      <name val="Arial"/>
      <family val="2"/>
    </font>
    <font>
      <b/>
      <sz val="9"/>
      <color rgb="FFFFFFFF"/>
      <name val="Arial"/>
      <family val="2"/>
    </font>
    <font>
      <b/>
      <sz val="9"/>
      <color rgb="FF1E5E2E"/>
      <name val="Arial"/>
      <family val="2"/>
    </font>
    <font>
      <i/>
      <sz val="9"/>
      <name val="Arial"/>
      <family val="2"/>
    </font>
    <font>
      <sz val="9"/>
      <color theme="1"/>
      <name val="Calibri"/>
      <family val="2"/>
      <scheme val="minor"/>
    </font>
    <font>
      <sz val="10"/>
      <color rgb="FF5A4A00"/>
      <name val="Arial"/>
      <family val="2"/>
    </font>
    <font>
      <sz val="9"/>
      <color rgb="FF117A65"/>
      <name val="Arial"/>
      <family val="2"/>
    </font>
    <font>
      <b/>
      <sz val="10"/>
      <color rgb="FF1F1F1F"/>
      <name val="Arial"/>
      <family val="2"/>
    </font>
    <font>
      <b/>
      <sz val="10"/>
      <color theme="1"/>
      <name val="Calibri"/>
      <family val="2"/>
      <scheme val="minor"/>
    </font>
    <font>
      <i/>
      <sz val="9"/>
      <color rgb="FF117A65"/>
      <name val="Arial"/>
      <family val="2"/>
    </font>
    <font>
      <i/>
      <sz val="9"/>
      <color rgb="FF5A4A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2E75B6"/>
      </patternFill>
    </fill>
    <fill>
      <patternFill patternType="solid">
        <fgColor rgb="FF2C5282"/>
      </patternFill>
    </fill>
    <fill>
      <patternFill patternType="solid">
        <fgColor rgb="FFD6E4F0"/>
      </patternFill>
    </fill>
    <fill>
      <patternFill patternType="solid">
        <fgColor rgb="FFFFFFFF"/>
      </patternFill>
    </fill>
    <fill>
      <patternFill patternType="solid">
        <fgColor rgb="FFEBF5FB"/>
      </patternFill>
    </fill>
    <fill>
      <patternFill patternType="solid">
        <fgColor rgb="FFFFF2CC"/>
      </patternFill>
    </fill>
    <fill>
      <patternFill patternType="solid">
        <fgColor rgb="FFE2EFDA"/>
      </patternFill>
    </fill>
    <fill>
      <patternFill patternType="solid">
        <fgColor rgb="FF34495A"/>
      </patternFill>
    </fill>
    <fill>
      <patternFill patternType="solid">
        <fgColor rgb="FF1A5276"/>
      </patternFill>
    </fill>
    <fill>
      <patternFill patternType="solid">
        <fgColor rgb="FFF0FBF0"/>
      </patternFill>
    </fill>
    <fill>
      <patternFill patternType="solid">
        <fgColor rgb="FFFCE4D6"/>
      </patternFill>
    </fill>
    <fill>
      <patternFill patternType="solid">
        <fgColor rgb="FF922B21"/>
      </patternFill>
    </fill>
    <fill>
      <patternFill patternType="solid">
        <fgColor rgb="FFFDEDEC"/>
      </patternFill>
    </fill>
    <fill>
      <patternFill patternType="solid">
        <fgColor rgb="FF5B2C8D"/>
      </patternFill>
    </fill>
    <fill>
      <patternFill patternType="solid">
        <fgColor rgb="FFEEE8F8"/>
      </patternFill>
    </fill>
    <fill>
      <patternFill patternType="solid">
        <fgColor rgb="FF117A65"/>
      </patternFill>
    </fill>
    <fill>
      <patternFill patternType="solid">
        <fgColor rgb="FFE8F8F5"/>
      </patternFill>
    </fill>
    <fill>
      <patternFill patternType="solid">
        <fgColor rgb="FFC9A227"/>
      </patternFill>
    </fill>
  </fills>
  <borders count="17">
    <border>
      <left/>
      <right/>
      <top/>
      <bottom/>
      <diagonal/>
    </border>
    <border>
      <left style="thin">
        <color rgb="FFBFC9D9"/>
      </left>
      <right style="thin">
        <color rgb="FFBFC9D9"/>
      </right>
      <top style="thin">
        <color rgb="FFBFC9D9"/>
      </top>
      <bottom style="thin">
        <color rgb="FFBFC9D9"/>
      </bottom>
      <diagonal/>
    </border>
    <border>
      <left/>
      <right/>
      <top style="thin">
        <color rgb="FFBFC9D9"/>
      </top>
      <bottom/>
      <diagonal/>
    </border>
    <border>
      <left/>
      <right style="thin">
        <color rgb="FFBFC9D9"/>
      </right>
      <top style="thin">
        <color rgb="FFBFC9D9"/>
      </top>
      <bottom/>
      <diagonal/>
    </border>
    <border>
      <left/>
      <right/>
      <top style="thin">
        <color rgb="FFBFC9D9"/>
      </top>
      <bottom style="thin">
        <color rgb="FFBFC9D9"/>
      </bottom>
      <diagonal/>
    </border>
    <border>
      <left/>
      <right style="thin">
        <color rgb="FFBFC9D9"/>
      </right>
      <top style="thin">
        <color rgb="FFBFC9D9"/>
      </top>
      <bottom style="thin">
        <color rgb="FFBFC9D9"/>
      </bottom>
      <diagonal/>
    </border>
    <border>
      <left style="thin">
        <color rgb="FFBFC9D9"/>
      </left>
      <right/>
      <top/>
      <bottom/>
      <diagonal/>
    </border>
    <border>
      <left/>
      <right style="thin">
        <color rgb="FFBFC9D9"/>
      </right>
      <top/>
      <bottom/>
      <diagonal/>
    </border>
    <border>
      <left style="thin">
        <color rgb="FFBFC9D9"/>
      </left>
      <right/>
      <top/>
      <bottom style="thin">
        <color rgb="FFBFC9D9"/>
      </bottom>
      <diagonal/>
    </border>
    <border>
      <left/>
      <right/>
      <top/>
      <bottom style="thin">
        <color rgb="FFBFC9D9"/>
      </bottom>
      <diagonal/>
    </border>
    <border>
      <left/>
      <right style="thin">
        <color rgb="FFBFC9D9"/>
      </right>
      <top/>
      <bottom style="thin">
        <color rgb="FFBFC9D9"/>
      </bottom>
      <diagonal/>
    </border>
    <border>
      <left style="thin">
        <color rgb="FFBFC9D9"/>
      </left>
      <right/>
      <top style="thin">
        <color rgb="FFBFC9D9"/>
      </top>
      <bottom style="thin">
        <color rgb="FFBFC9D9"/>
      </bottom>
      <diagonal/>
    </border>
    <border>
      <left style="thin">
        <color rgb="FFBFC9D9"/>
      </left>
      <right/>
      <top style="thin">
        <color rgb="FFBFC9D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C9D9"/>
      </left>
      <right style="thin">
        <color rgb="FFBFC9D9"/>
      </right>
      <top style="thin">
        <color rgb="FFBFC9D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5" fillId="5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left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3" fillId="9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12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5" fillId="6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19" fillId="18" borderId="1" xfId="0" applyFont="1" applyFill="1" applyBorder="1" applyAlignment="1">
      <alignment horizontal="center" vertical="center" wrapText="1"/>
    </xf>
    <xf numFmtId="0" fontId="5" fillId="19" borderId="1" xfId="0" applyFont="1" applyFill="1" applyBorder="1" applyAlignment="1">
      <alignment horizontal="left" vertical="center" wrapText="1"/>
    </xf>
    <xf numFmtId="0" fontId="13" fillId="19" borderId="1" xfId="0" applyFont="1" applyFill="1" applyBorder="1" applyAlignment="1">
      <alignment horizontal="center"/>
    </xf>
    <xf numFmtId="164" fontId="13" fillId="19" borderId="1" xfId="0" applyNumberFormat="1" applyFont="1" applyFill="1" applyBorder="1" applyAlignment="1">
      <alignment horizontal="center"/>
    </xf>
    <xf numFmtId="2" fontId="13" fillId="19" borderId="1" xfId="0" applyNumberFormat="1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 vertical="center" wrapText="1"/>
    </xf>
    <xf numFmtId="0" fontId="14" fillId="9" borderId="1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/>
    </xf>
    <xf numFmtId="0" fontId="14" fillId="8" borderId="1" xfId="0" applyFont="1" applyFill="1" applyBorder="1" applyAlignment="1">
      <alignment horizontal="center"/>
    </xf>
    <xf numFmtId="0" fontId="0" fillId="6" borderId="1" xfId="0" applyFill="1" applyBorder="1"/>
    <xf numFmtId="0" fontId="19" fillId="3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5" fillId="20" borderId="1" xfId="0" applyFont="1" applyFill="1" applyBorder="1" applyAlignment="1">
      <alignment horizontal="left" vertical="center" wrapText="1"/>
    </xf>
    <xf numFmtId="0" fontId="14" fillId="8" borderId="1" xfId="0" applyFont="1" applyFill="1" applyBorder="1" applyAlignment="1">
      <alignment horizontal="center" vertical="center"/>
    </xf>
    <xf numFmtId="0" fontId="0" fillId="0" borderId="0" xfId="0"/>
    <xf numFmtId="0" fontId="25" fillId="5" borderId="1" xfId="0" applyFont="1" applyFill="1" applyBorder="1" applyAlignment="1">
      <alignment horizontal="left" vertical="center" wrapText="1"/>
    </xf>
    <xf numFmtId="0" fontId="26" fillId="0" borderId="0" xfId="0" applyFont="1"/>
    <xf numFmtId="0" fontId="13" fillId="7" borderId="1" xfId="0" applyNumberFormat="1" applyFont="1" applyFill="1" applyBorder="1" applyAlignment="1">
      <alignment horizontal="center" vertical="center" wrapText="1"/>
    </xf>
    <xf numFmtId="0" fontId="13" fillId="6" borderId="1" xfId="0" applyNumberFormat="1" applyFont="1" applyFill="1" applyBorder="1" applyAlignment="1">
      <alignment horizontal="center" vertical="center" wrapText="1"/>
    </xf>
    <xf numFmtId="0" fontId="13" fillId="7" borderId="1" xfId="0" applyNumberFormat="1" applyFont="1" applyFill="1" applyBorder="1" applyAlignment="1">
      <alignment horizontal="center" vertical="center"/>
    </xf>
    <xf numFmtId="0" fontId="13" fillId="6" borderId="1" xfId="0" applyNumberFormat="1" applyFont="1" applyFill="1" applyBorder="1" applyAlignment="1">
      <alignment horizontal="center" vertical="center"/>
    </xf>
    <xf numFmtId="0" fontId="13" fillId="12" borderId="1" xfId="0" applyNumberFormat="1" applyFont="1" applyFill="1" applyBorder="1" applyAlignment="1">
      <alignment horizontal="center" vertical="center"/>
    </xf>
    <xf numFmtId="0" fontId="13" fillId="7" borderId="1" xfId="0" applyNumberFormat="1" applyFont="1" applyFill="1" applyBorder="1" applyAlignment="1">
      <alignment horizontal="left" vertical="center" wrapText="1"/>
    </xf>
    <xf numFmtId="0" fontId="13" fillId="6" borderId="1" xfId="0" applyNumberFormat="1" applyFont="1" applyFill="1" applyBorder="1" applyAlignment="1">
      <alignment horizontal="left" vertical="center" wrapText="1"/>
    </xf>
    <xf numFmtId="0" fontId="13" fillId="7" borderId="1" xfId="0" applyNumberFormat="1" applyFont="1" applyFill="1" applyBorder="1" applyAlignment="1">
      <alignment horizontal="center" vertical="center" wrapText="1"/>
    </xf>
    <xf numFmtId="0" fontId="13" fillId="6" borderId="1" xfId="0" applyNumberFormat="1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6" fillId="7" borderId="1" xfId="0" applyNumberFormat="1" applyFont="1" applyFill="1" applyBorder="1" applyAlignment="1">
      <alignment horizontal="center" vertical="center" wrapText="1"/>
    </xf>
    <xf numFmtId="0" fontId="6" fillId="6" borderId="1" xfId="0" applyNumberFormat="1" applyFont="1" applyFill="1" applyBorder="1" applyAlignment="1">
      <alignment horizontal="center" vertical="center" wrapText="1"/>
    </xf>
    <xf numFmtId="0" fontId="5" fillId="5" borderId="1" xfId="0" applyNumberFormat="1" applyFont="1" applyFill="1" applyBorder="1" applyAlignment="1">
      <alignment horizontal="center" vertical="center" wrapText="1"/>
    </xf>
    <xf numFmtId="9" fontId="13" fillId="7" borderId="1" xfId="0" applyNumberFormat="1" applyFont="1" applyFill="1" applyBorder="1" applyAlignment="1">
      <alignment horizontal="center" vertical="center"/>
    </xf>
    <xf numFmtId="9" fontId="13" fillId="6" borderId="1" xfId="0" applyNumberFormat="1" applyFont="1" applyFill="1" applyBorder="1" applyAlignment="1">
      <alignment horizontal="center" vertical="center"/>
    </xf>
    <xf numFmtId="0" fontId="14" fillId="8" borderId="1" xfId="0" applyNumberFormat="1" applyFont="1" applyFill="1" applyBorder="1" applyAlignment="1">
      <alignment horizontal="center" vertical="center"/>
    </xf>
    <xf numFmtId="9" fontId="14" fillId="8" borderId="1" xfId="0" applyNumberFormat="1" applyFont="1" applyFill="1" applyBorder="1" applyAlignment="1">
      <alignment horizontal="center" vertical="center"/>
    </xf>
    <xf numFmtId="0" fontId="5" fillId="15" borderId="1" xfId="0" applyFont="1" applyFill="1" applyBorder="1" applyAlignment="1">
      <alignment horizontal="left" vertical="center" wrapText="1"/>
    </xf>
    <xf numFmtId="0" fontId="0" fillId="0" borderId="5" xfId="0" applyBorder="1"/>
    <xf numFmtId="0" fontId="6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0" fillId="0" borderId="4" xfId="0" applyBorder="1"/>
    <xf numFmtId="0" fontId="5" fillId="5" borderId="1" xfId="0" applyFont="1" applyFill="1" applyBorder="1" applyAlignment="1">
      <alignment horizontal="left" vertical="center" wrapText="1"/>
    </xf>
    <xf numFmtId="0" fontId="17" fillId="8" borderId="1" xfId="0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15" borderId="1" xfId="0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/>
    </xf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9" fillId="8" borderId="1" xfId="0" applyFont="1" applyFill="1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2" borderId="0" xfId="0" applyFont="1" applyFill="1" applyAlignment="1">
      <alignment horizontal="center" vertical="center"/>
    </xf>
    <xf numFmtId="0" fontId="7" fillId="14" borderId="1" xfId="0" applyFont="1" applyFill="1" applyBorder="1" applyAlignment="1">
      <alignment horizontal="left" vertical="center"/>
    </xf>
    <xf numFmtId="0" fontId="6" fillId="17" borderId="1" xfId="0" applyFont="1" applyFill="1" applyBorder="1" applyAlignment="1">
      <alignment horizontal="left" vertical="center" wrapText="1"/>
    </xf>
    <xf numFmtId="0" fontId="0" fillId="0" borderId="4" xfId="0" applyFont="1" applyBorder="1"/>
    <xf numFmtId="0" fontId="0" fillId="0" borderId="5" xfId="0" applyFont="1" applyBorder="1"/>
    <xf numFmtId="0" fontId="5" fillId="17" borderId="1" xfId="0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left" vertical="center" wrapText="1"/>
    </xf>
    <xf numFmtId="0" fontId="7" fillId="16" borderId="1" xfId="0" applyFont="1" applyFill="1" applyBorder="1" applyAlignment="1">
      <alignment horizontal="left" vertical="center"/>
    </xf>
    <xf numFmtId="0" fontId="24" fillId="19" borderId="1" xfId="0" applyFont="1" applyFill="1" applyBorder="1" applyAlignment="1">
      <alignment horizontal="left" vertical="center" wrapText="1"/>
    </xf>
    <xf numFmtId="0" fontId="22" fillId="0" borderId="4" xfId="0" applyFont="1" applyBorder="1"/>
    <xf numFmtId="0" fontId="22" fillId="0" borderId="5" xfId="0" applyFont="1" applyBorder="1"/>
    <xf numFmtId="0" fontId="7" fillId="18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23" fillId="8" borderId="11" xfId="0" applyFont="1" applyFill="1" applyBorder="1" applyAlignment="1">
      <alignment horizontal="left" vertical="top" wrapText="1"/>
    </xf>
    <xf numFmtId="0" fontId="23" fillId="8" borderId="4" xfId="0" applyFont="1" applyFill="1" applyBorder="1" applyAlignment="1">
      <alignment horizontal="left" vertical="top" wrapText="1"/>
    </xf>
    <xf numFmtId="0" fontId="23" fillId="8" borderId="5" xfId="0" applyFont="1" applyFill="1" applyBorder="1" applyAlignment="1">
      <alignment horizontal="left" vertical="top" wrapText="1"/>
    </xf>
    <xf numFmtId="0" fontId="14" fillId="5" borderId="1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horizontal="left" vertical="center" wrapText="1"/>
    </xf>
    <xf numFmtId="0" fontId="13" fillId="7" borderId="1" xfId="0" applyNumberFormat="1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13" fillId="6" borderId="1" xfId="0" applyNumberFormat="1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left" vertical="center" wrapText="1"/>
    </xf>
    <xf numFmtId="0" fontId="15" fillId="6" borderId="1" xfId="0" applyFont="1" applyFill="1" applyBorder="1" applyAlignment="1">
      <alignment horizontal="left" vertical="center" wrapText="1"/>
    </xf>
    <xf numFmtId="0" fontId="17" fillId="17" borderId="1" xfId="0" applyFont="1" applyFill="1" applyBorder="1" applyAlignment="1">
      <alignment horizontal="left" vertical="center" wrapText="1"/>
    </xf>
    <xf numFmtId="0" fontId="18" fillId="19" borderId="1" xfId="0" applyFont="1" applyFill="1" applyBorder="1" applyAlignment="1">
      <alignment horizontal="left" vertical="center" wrapText="1"/>
    </xf>
    <xf numFmtId="0" fontId="7" fillId="11" borderId="1" xfId="0" applyFont="1" applyFill="1" applyBorder="1" applyAlignment="1">
      <alignment horizontal="left" vertical="center"/>
    </xf>
    <xf numFmtId="0" fontId="0" fillId="0" borderId="5" xfId="0" applyBorder="1" applyAlignment="1">
      <alignment wrapText="1"/>
    </xf>
    <xf numFmtId="0" fontId="6" fillId="8" borderId="1" xfId="0" applyFont="1" applyFill="1" applyBorder="1" applyAlignment="1">
      <alignment horizontal="left" vertical="center" wrapText="1"/>
    </xf>
    <xf numFmtId="0" fontId="21" fillId="5" borderId="1" xfId="0" applyFont="1" applyFill="1" applyBorder="1" applyAlignment="1">
      <alignment horizontal="left" vertical="center" wrapText="1"/>
    </xf>
    <xf numFmtId="0" fontId="16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20" fillId="9" borderId="1" xfId="0" applyNumberFormat="1" applyFont="1" applyFill="1" applyBorder="1" applyAlignment="1">
      <alignment horizontal="center"/>
    </xf>
    <xf numFmtId="0" fontId="27" fillId="19" borderId="1" xfId="0" applyFont="1" applyFill="1" applyBorder="1" applyAlignment="1">
      <alignment horizontal="left" vertical="center" wrapText="1"/>
    </xf>
    <xf numFmtId="0" fontId="28" fillId="8" borderId="1" xfId="0" applyFont="1" applyFill="1" applyBorder="1" applyAlignment="1">
      <alignment horizontal="left" vertical="top" wrapText="1"/>
    </xf>
    <xf numFmtId="0" fontId="22" fillId="0" borderId="2" xfId="0" applyFont="1" applyBorder="1"/>
    <xf numFmtId="0" fontId="22" fillId="0" borderId="3" xfId="0" applyFont="1" applyBorder="1"/>
    <xf numFmtId="0" fontId="7" fillId="3" borderId="14" xfId="0" applyFont="1" applyFill="1" applyBorder="1" applyAlignment="1">
      <alignment horizontal="center" vertical="center" wrapText="1"/>
    </xf>
    <xf numFmtId="0" fontId="13" fillId="5" borderId="13" xfId="0" applyFont="1" applyFill="1" applyBorder="1" applyAlignment="1">
      <alignment horizontal="left" vertical="center" wrapText="1"/>
    </xf>
    <xf numFmtId="0" fontId="13" fillId="7" borderId="13" xfId="0" applyFont="1" applyFill="1" applyBorder="1" applyAlignment="1">
      <alignment horizontal="left" vertical="center" wrapText="1"/>
    </xf>
    <xf numFmtId="0" fontId="13" fillId="7" borderId="13" xfId="0" applyFont="1" applyFill="1" applyBorder="1" applyAlignment="1">
      <alignment horizontal="center" vertical="center" wrapText="1"/>
    </xf>
    <xf numFmtId="0" fontId="0" fillId="0" borderId="13" xfId="0" applyBorder="1"/>
    <xf numFmtId="0" fontId="13" fillId="6" borderId="13" xfId="0" applyFont="1" applyFill="1" applyBorder="1" applyAlignment="1">
      <alignment horizontal="left" vertical="center" wrapText="1"/>
    </xf>
    <xf numFmtId="0" fontId="13" fillId="6" borderId="13" xfId="0" applyFont="1" applyFill="1" applyBorder="1" applyAlignment="1">
      <alignment horizontal="center" vertical="center" wrapText="1"/>
    </xf>
    <xf numFmtId="0" fontId="13" fillId="7" borderId="15" xfId="0" applyFont="1" applyFill="1" applyBorder="1" applyAlignment="1">
      <alignment horizontal="center" vertical="center" wrapText="1"/>
    </xf>
    <xf numFmtId="0" fontId="13" fillId="7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>
      <pane ySplit="3" topLeftCell="A105" activePane="bottomLeft" state="frozen"/>
      <selection pane="bottomLeft" activeCell="C127" sqref="C127"/>
    </sheetView>
  </sheetViews>
  <sheetFormatPr defaultRowHeight="14.4" x14ac:dyDescent="0.3"/>
  <cols>
    <col min="1" max="1" width="12" customWidth="1"/>
    <col min="2" max="2" width="14.77734375" customWidth="1"/>
    <col min="3" max="3" width="16.6640625" customWidth="1"/>
    <col min="4" max="4" width="17" customWidth="1"/>
    <col min="5" max="8" width="16" customWidth="1"/>
    <col min="9" max="10" width="14" customWidth="1"/>
  </cols>
  <sheetData>
    <row r="1" spans="1:10" ht="18" customHeight="1" x14ac:dyDescent="0.3">
      <c r="A1" s="89" t="s">
        <v>0</v>
      </c>
      <c r="B1" s="76"/>
      <c r="C1" s="76"/>
      <c r="D1" s="76"/>
      <c r="E1" s="76"/>
      <c r="F1" s="76"/>
      <c r="G1" s="76"/>
      <c r="H1" s="76"/>
      <c r="I1" s="76"/>
      <c r="J1" s="76"/>
    </row>
    <row r="2" spans="1:10" ht="18" customHeight="1" x14ac:dyDescent="0.3">
      <c r="A2" s="79" t="s">
        <v>1223</v>
      </c>
      <c r="B2" s="76"/>
      <c r="C2" s="76"/>
      <c r="D2" s="76"/>
      <c r="E2" s="76"/>
      <c r="F2" s="76"/>
      <c r="G2" s="76"/>
      <c r="H2" s="76"/>
      <c r="I2" s="76"/>
      <c r="J2" s="76"/>
    </row>
    <row r="3" spans="1:10" ht="18" customHeight="1" x14ac:dyDescent="0.3">
      <c r="A3" s="75" t="s">
        <v>1</v>
      </c>
      <c r="B3" s="76"/>
      <c r="C3" s="76"/>
      <c r="D3" s="76"/>
      <c r="E3" s="76"/>
      <c r="F3" s="76"/>
      <c r="G3" s="76"/>
      <c r="H3" s="76"/>
      <c r="I3" s="76"/>
      <c r="J3" s="76"/>
    </row>
    <row r="4" spans="1:10" ht="18" customHeight="1" x14ac:dyDescent="0.3"/>
    <row r="5" spans="1:10" ht="22.05" customHeight="1" x14ac:dyDescent="0.3">
      <c r="A5" s="77" t="s">
        <v>2</v>
      </c>
      <c r="B5" s="67"/>
      <c r="C5" s="67"/>
      <c r="D5" s="67"/>
      <c r="E5" s="67"/>
      <c r="F5" s="67"/>
      <c r="G5" s="67"/>
      <c r="H5" s="67"/>
      <c r="I5" s="67"/>
      <c r="J5" s="64"/>
    </row>
    <row r="6" spans="1:10" ht="16.05" customHeight="1" x14ac:dyDescent="0.3">
      <c r="A6" s="68" t="s">
        <v>3</v>
      </c>
      <c r="B6" s="64"/>
      <c r="C6" s="66"/>
      <c r="D6" s="67"/>
      <c r="E6" s="67"/>
      <c r="F6" s="67"/>
      <c r="G6" s="67"/>
      <c r="H6" s="67"/>
      <c r="I6" s="67"/>
      <c r="J6" s="64"/>
    </row>
    <row r="7" spans="1:10" ht="16.05" customHeight="1" x14ac:dyDescent="0.3">
      <c r="A7" s="68" t="s">
        <v>4</v>
      </c>
      <c r="B7" s="64"/>
      <c r="C7" s="66" t="s">
        <v>1220</v>
      </c>
      <c r="D7" s="67"/>
      <c r="E7" s="67"/>
      <c r="F7" s="67"/>
      <c r="G7" s="67"/>
      <c r="H7" s="67"/>
      <c r="I7" s="67"/>
      <c r="J7" s="64"/>
    </row>
    <row r="8" spans="1:10" ht="16.05" customHeight="1" x14ac:dyDescent="0.3">
      <c r="A8" s="68" t="s">
        <v>5</v>
      </c>
      <c r="B8" s="64"/>
      <c r="C8" s="66" t="s">
        <v>1221</v>
      </c>
      <c r="D8" s="67"/>
      <c r="E8" s="67"/>
      <c r="F8" s="67"/>
      <c r="G8" s="67"/>
      <c r="H8" s="67"/>
      <c r="I8" s="67"/>
      <c r="J8" s="64"/>
    </row>
    <row r="9" spans="1:10" ht="16.05" customHeight="1" x14ac:dyDescent="0.3">
      <c r="A9" s="68" t="s">
        <v>6</v>
      </c>
      <c r="B9" s="64"/>
      <c r="C9" s="66" t="s">
        <v>1222</v>
      </c>
      <c r="D9" s="67"/>
      <c r="E9" s="67"/>
      <c r="F9" s="67"/>
      <c r="G9" s="67"/>
      <c r="H9" s="67"/>
      <c r="I9" s="67"/>
      <c r="J9" s="64"/>
    </row>
    <row r="10" spans="1:10" ht="16.05" customHeight="1" x14ac:dyDescent="0.3">
      <c r="A10" s="68" t="s">
        <v>7</v>
      </c>
      <c r="B10" s="64"/>
      <c r="C10" s="66" t="s">
        <v>8</v>
      </c>
      <c r="D10" s="67"/>
      <c r="E10" s="67"/>
      <c r="F10" s="67"/>
      <c r="G10" s="67"/>
      <c r="H10" s="67"/>
      <c r="I10" s="67"/>
      <c r="J10" s="64"/>
    </row>
    <row r="11" spans="1:10" ht="16.05" customHeight="1" x14ac:dyDescent="0.3">
      <c r="A11" s="68" t="s">
        <v>9</v>
      </c>
      <c r="B11" s="64"/>
      <c r="C11" s="66" t="s">
        <v>10</v>
      </c>
      <c r="D11" s="67"/>
      <c r="E11" s="67"/>
      <c r="F11" s="67"/>
      <c r="G11" s="67"/>
      <c r="H11" s="67"/>
      <c r="I11" s="67"/>
      <c r="J11" s="64"/>
    </row>
    <row r="12" spans="1:10" ht="16.05" customHeight="1" x14ac:dyDescent="0.3">
      <c r="A12" s="68" t="s">
        <v>11</v>
      </c>
      <c r="B12" s="64"/>
      <c r="C12" s="66" t="s">
        <v>12</v>
      </c>
      <c r="D12" s="67"/>
      <c r="E12" s="67"/>
      <c r="F12" s="67"/>
      <c r="G12" s="67"/>
      <c r="H12" s="67"/>
      <c r="I12" s="67"/>
      <c r="J12" s="64"/>
    </row>
    <row r="13" spans="1:10" ht="16.05" customHeight="1" x14ac:dyDescent="0.3">
      <c r="A13" s="68" t="s">
        <v>13</v>
      </c>
      <c r="B13" s="64"/>
      <c r="C13" s="66" t="s">
        <v>14</v>
      </c>
      <c r="D13" s="67"/>
      <c r="E13" s="67"/>
      <c r="F13" s="67"/>
      <c r="G13" s="67"/>
      <c r="H13" s="67"/>
      <c r="I13" s="67"/>
      <c r="J13" s="64"/>
    </row>
    <row r="14" spans="1:10" ht="16.05" customHeight="1" x14ac:dyDescent="0.3">
      <c r="A14" s="68" t="s">
        <v>15</v>
      </c>
      <c r="B14" s="64"/>
      <c r="C14" s="66" t="s">
        <v>16</v>
      </c>
      <c r="D14" s="67"/>
      <c r="E14" s="67"/>
      <c r="F14" s="67"/>
      <c r="G14" s="67"/>
      <c r="H14" s="67"/>
      <c r="I14" s="67"/>
      <c r="J14" s="64"/>
    </row>
    <row r="15" spans="1:10" ht="16.05" customHeight="1" x14ac:dyDescent="0.3">
      <c r="A15" s="68" t="s">
        <v>17</v>
      </c>
      <c r="B15" s="64"/>
      <c r="C15" s="66" t="s">
        <v>18</v>
      </c>
      <c r="D15" s="67"/>
      <c r="E15" s="67"/>
      <c r="F15" s="67"/>
      <c r="G15" s="67"/>
      <c r="H15" s="67"/>
      <c r="I15" s="67"/>
      <c r="J15" s="64"/>
    </row>
    <row r="16" spans="1:10" ht="16.05" customHeight="1" x14ac:dyDescent="0.3">
      <c r="A16" s="68" t="s">
        <v>19</v>
      </c>
      <c r="B16" s="64"/>
      <c r="C16" s="66" t="s">
        <v>20</v>
      </c>
      <c r="D16" s="67"/>
      <c r="E16" s="67"/>
      <c r="F16" s="67"/>
      <c r="G16" s="67"/>
      <c r="H16" s="67"/>
      <c r="I16" s="67"/>
      <c r="J16" s="64"/>
    </row>
    <row r="17" spans="1:10" ht="16.05" customHeight="1" x14ac:dyDescent="0.3">
      <c r="A17" s="68" t="s">
        <v>21</v>
      </c>
      <c r="B17" s="64"/>
      <c r="C17" s="66" t="s">
        <v>22</v>
      </c>
      <c r="D17" s="67"/>
      <c r="E17" s="67"/>
      <c r="F17" s="67"/>
      <c r="G17" s="67"/>
      <c r="H17" s="67"/>
      <c r="I17" s="67"/>
      <c r="J17" s="64"/>
    </row>
    <row r="18" spans="1:10" ht="16.05" customHeight="1" x14ac:dyDescent="0.3">
      <c r="A18" s="68" t="s">
        <v>23</v>
      </c>
      <c r="B18" s="64"/>
      <c r="C18" s="66" t="s">
        <v>24</v>
      </c>
      <c r="D18" s="67"/>
      <c r="E18" s="67"/>
      <c r="F18" s="67"/>
      <c r="G18" s="67"/>
      <c r="H18" s="67"/>
      <c r="I18" s="67"/>
      <c r="J18" s="64"/>
    </row>
    <row r="19" spans="1:10" ht="16.05" customHeight="1" x14ac:dyDescent="0.3">
      <c r="A19" s="68" t="s">
        <v>25</v>
      </c>
      <c r="B19" s="64"/>
      <c r="C19" s="66" t="s">
        <v>26</v>
      </c>
      <c r="D19" s="67"/>
      <c r="E19" s="67"/>
      <c r="F19" s="67"/>
      <c r="G19" s="67"/>
      <c r="H19" s="67"/>
      <c r="I19" s="67"/>
      <c r="J19" s="64"/>
    </row>
    <row r="20" spans="1:10" ht="16.05" customHeight="1" x14ac:dyDescent="0.3">
      <c r="A20" s="68" t="s">
        <v>27</v>
      </c>
      <c r="B20" s="64"/>
      <c r="C20" s="66" t="s">
        <v>28</v>
      </c>
      <c r="D20" s="67"/>
      <c r="E20" s="67"/>
      <c r="F20" s="67"/>
      <c r="G20" s="67"/>
      <c r="H20" s="67"/>
      <c r="I20" s="67"/>
      <c r="J20" s="64"/>
    </row>
    <row r="21" spans="1:10" ht="16.05" customHeight="1" x14ac:dyDescent="0.3">
      <c r="A21" s="68" t="s">
        <v>29</v>
      </c>
      <c r="B21" s="64"/>
      <c r="C21" s="66" t="s">
        <v>30</v>
      </c>
      <c r="D21" s="67"/>
      <c r="E21" s="67"/>
      <c r="F21" s="67"/>
      <c r="G21" s="67"/>
      <c r="H21" s="67"/>
      <c r="I21" s="67"/>
      <c r="J21" s="64"/>
    </row>
    <row r="22" spans="1:10" ht="16.05" customHeight="1" x14ac:dyDescent="0.3">
      <c r="A22" s="68" t="s">
        <v>31</v>
      </c>
      <c r="B22" s="64"/>
      <c r="C22" s="66" t="s">
        <v>32</v>
      </c>
      <c r="D22" s="67"/>
      <c r="E22" s="67"/>
      <c r="F22" s="67"/>
      <c r="G22" s="67"/>
      <c r="H22" s="67"/>
      <c r="I22" s="67"/>
      <c r="J22" s="64"/>
    </row>
    <row r="23" spans="1:10" ht="16.05" customHeight="1" x14ac:dyDescent="0.3">
      <c r="A23" s="68" t="s">
        <v>33</v>
      </c>
      <c r="B23" s="64"/>
      <c r="C23" s="66" t="s">
        <v>34</v>
      </c>
      <c r="D23" s="67"/>
      <c r="E23" s="67"/>
      <c r="F23" s="67"/>
      <c r="G23" s="67"/>
      <c r="H23" s="67"/>
      <c r="I23" s="67"/>
      <c r="J23" s="64"/>
    </row>
    <row r="24" spans="1:10" ht="16.05" customHeight="1" x14ac:dyDescent="0.3">
      <c r="A24" s="68" t="s">
        <v>35</v>
      </c>
      <c r="B24" s="64"/>
      <c r="C24" s="66"/>
      <c r="D24" s="67"/>
      <c r="E24" s="67"/>
      <c r="F24" s="67"/>
      <c r="G24" s="67"/>
      <c r="H24" s="67"/>
      <c r="I24" s="67"/>
      <c r="J24" s="64"/>
    </row>
    <row r="25" spans="1:10" ht="16.05" customHeight="1" x14ac:dyDescent="0.3">
      <c r="A25" s="68" t="s">
        <v>36</v>
      </c>
      <c r="B25" s="64"/>
      <c r="C25" s="66"/>
      <c r="D25" s="67"/>
      <c r="E25" s="67"/>
      <c r="F25" s="67"/>
      <c r="G25" s="67"/>
      <c r="H25" s="67"/>
      <c r="I25" s="67"/>
      <c r="J25" s="64"/>
    </row>
    <row r="26" spans="1:10" ht="16.05" customHeight="1" x14ac:dyDescent="0.3">
      <c r="A26" s="68" t="s">
        <v>37</v>
      </c>
      <c r="B26" s="64"/>
      <c r="C26" s="66"/>
      <c r="D26" s="67"/>
      <c r="E26" s="67"/>
      <c r="F26" s="67"/>
      <c r="G26" s="67"/>
      <c r="H26" s="67"/>
      <c r="I26" s="67"/>
      <c r="J26" s="64"/>
    </row>
    <row r="27" spans="1:10" ht="16.05" customHeight="1" x14ac:dyDescent="0.3">
      <c r="A27" s="68" t="s">
        <v>38</v>
      </c>
      <c r="B27" s="64"/>
      <c r="C27" s="66"/>
      <c r="D27" s="67"/>
      <c r="E27" s="67"/>
      <c r="F27" s="67"/>
      <c r="G27" s="67"/>
      <c r="H27" s="67"/>
      <c r="I27" s="67"/>
      <c r="J27" s="64"/>
    </row>
    <row r="28" spans="1:10" ht="16.05" customHeight="1" x14ac:dyDescent="0.3">
      <c r="A28" s="68" t="s">
        <v>39</v>
      </c>
      <c r="B28" s="64"/>
      <c r="C28" s="66"/>
      <c r="D28" s="67"/>
      <c r="E28" s="67"/>
      <c r="F28" s="67"/>
      <c r="G28" s="67"/>
      <c r="H28" s="67"/>
      <c r="I28" s="67"/>
      <c r="J28" s="64"/>
    </row>
    <row r="29" spans="1:10" ht="16.05" customHeight="1" x14ac:dyDescent="0.3">
      <c r="A29" s="68" t="s">
        <v>40</v>
      </c>
      <c r="B29" s="64"/>
      <c r="C29" s="66"/>
      <c r="D29" s="67"/>
      <c r="E29" s="67"/>
      <c r="F29" s="67"/>
      <c r="G29" s="67"/>
      <c r="H29" s="67"/>
      <c r="I29" s="67"/>
      <c r="J29" s="64"/>
    </row>
    <row r="31" spans="1:10" ht="19.95" customHeight="1" x14ac:dyDescent="0.3">
      <c r="A31" s="77" t="s">
        <v>41</v>
      </c>
      <c r="B31" s="67"/>
      <c r="C31" s="67"/>
      <c r="D31" s="67"/>
      <c r="E31" s="67"/>
      <c r="F31" s="67"/>
      <c r="G31" s="67"/>
      <c r="H31" s="67"/>
      <c r="I31" s="67"/>
      <c r="J31" s="64"/>
    </row>
    <row r="32" spans="1:10" x14ac:dyDescent="0.3">
      <c r="A32" s="78" t="s">
        <v>42</v>
      </c>
      <c r="B32" s="64"/>
      <c r="C32" s="78" t="s">
        <v>43</v>
      </c>
      <c r="D32" s="64"/>
      <c r="E32" s="3" t="s">
        <v>44</v>
      </c>
      <c r="F32" s="3" t="s">
        <v>45</v>
      </c>
      <c r="G32" s="3" t="s">
        <v>46</v>
      </c>
      <c r="H32" s="78" t="s">
        <v>47</v>
      </c>
      <c r="I32" s="67"/>
      <c r="J32" s="64"/>
    </row>
    <row r="33" spans="1:10" ht="35.4" customHeight="1" x14ac:dyDescent="0.3">
      <c r="A33" s="66" t="s">
        <v>48</v>
      </c>
      <c r="B33" s="64"/>
      <c r="C33" s="2"/>
      <c r="E33" s="2"/>
      <c r="F33" s="2"/>
      <c r="G33" s="2"/>
      <c r="H33" s="66"/>
      <c r="I33" s="67"/>
      <c r="J33" s="64"/>
    </row>
    <row r="34" spans="1:10" ht="30" customHeight="1" x14ac:dyDescent="0.3">
      <c r="A34" s="66" t="s">
        <v>49</v>
      </c>
      <c r="B34" s="64"/>
      <c r="C34" s="2"/>
      <c r="E34" s="2"/>
      <c r="F34" s="2"/>
      <c r="G34" s="2"/>
      <c r="H34" s="66"/>
      <c r="I34" s="67"/>
      <c r="J34" s="64"/>
    </row>
    <row r="35" spans="1:10" ht="30" customHeight="1" x14ac:dyDescent="0.3">
      <c r="A35" s="66" t="s">
        <v>50</v>
      </c>
      <c r="B35" s="64"/>
      <c r="C35" s="2"/>
      <c r="E35" s="2"/>
      <c r="F35" s="2"/>
      <c r="G35" s="2"/>
      <c r="H35" s="66"/>
      <c r="I35" s="67"/>
      <c r="J35" s="64"/>
    </row>
    <row r="36" spans="1:10" ht="37.799999999999997" customHeight="1" x14ac:dyDescent="0.3">
      <c r="A36" s="66" t="s">
        <v>51</v>
      </c>
      <c r="B36" s="64"/>
      <c r="C36" s="2"/>
      <c r="E36" s="2"/>
      <c r="F36" s="2"/>
      <c r="G36" s="2"/>
      <c r="H36" s="66"/>
      <c r="I36" s="67"/>
      <c r="J36" s="64"/>
    </row>
    <row r="37" spans="1:10" ht="30" customHeight="1" x14ac:dyDescent="0.3">
      <c r="A37" s="66" t="s">
        <v>52</v>
      </c>
      <c r="B37" s="64"/>
      <c r="C37" s="2"/>
      <c r="E37" s="2"/>
      <c r="F37" s="2"/>
      <c r="G37" s="2"/>
      <c r="H37" s="66"/>
      <c r="I37" s="67"/>
      <c r="J37" s="64"/>
    </row>
    <row r="38" spans="1:10" ht="30" customHeight="1" x14ac:dyDescent="0.3">
      <c r="A38" s="66" t="s">
        <v>53</v>
      </c>
      <c r="B38" s="64"/>
      <c r="C38" s="2"/>
      <c r="E38" s="2"/>
      <c r="F38" s="2"/>
      <c r="G38" s="2"/>
      <c r="H38" s="66"/>
      <c r="I38" s="67"/>
      <c r="J38" s="64"/>
    </row>
    <row r="39" spans="1:10" ht="30" customHeight="1" x14ac:dyDescent="0.3">
      <c r="A39" s="66" t="s">
        <v>54</v>
      </c>
      <c r="B39" s="64"/>
      <c r="C39" s="2"/>
      <c r="E39" s="2"/>
      <c r="F39" s="2"/>
      <c r="G39" s="2"/>
      <c r="H39" s="66"/>
      <c r="I39" s="67"/>
      <c r="J39" s="64"/>
    </row>
    <row r="40" spans="1:10" ht="30" customHeight="1" x14ac:dyDescent="0.3">
      <c r="A40" s="66" t="s">
        <v>55</v>
      </c>
      <c r="B40" s="64"/>
      <c r="C40" s="2"/>
      <c r="E40" s="2"/>
      <c r="F40" s="2"/>
      <c r="G40" s="2"/>
      <c r="H40" s="66"/>
      <c r="I40" s="67"/>
      <c r="J40" s="64"/>
    </row>
    <row r="42" spans="1:10" ht="19.95" customHeight="1" x14ac:dyDescent="0.3">
      <c r="A42" s="77" t="s">
        <v>56</v>
      </c>
      <c r="B42" s="67"/>
      <c r="C42" s="67"/>
      <c r="D42" s="67"/>
      <c r="E42" s="67"/>
      <c r="F42" s="67"/>
      <c r="G42" s="67"/>
      <c r="H42" s="67"/>
      <c r="I42" s="67"/>
      <c r="J42" s="64"/>
    </row>
    <row r="43" spans="1:10" x14ac:dyDescent="0.3">
      <c r="A43" s="3" t="s">
        <v>57</v>
      </c>
      <c r="B43" s="78" t="s">
        <v>58</v>
      </c>
      <c r="C43" s="67"/>
      <c r="D43" s="67"/>
      <c r="E43" s="64"/>
      <c r="F43" s="3" t="s">
        <v>59</v>
      </c>
      <c r="G43" s="3" t="s">
        <v>60</v>
      </c>
      <c r="H43" s="78" t="s">
        <v>61</v>
      </c>
      <c r="I43" s="64"/>
      <c r="J43" s="3" t="s">
        <v>62</v>
      </c>
    </row>
    <row r="44" spans="1:10" ht="15" customHeight="1" x14ac:dyDescent="0.3">
      <c r="A44" s="4" t="s">
        <v>63</v>
      </c>
      <c r="B44" s="72" t="s">
        <v>64</v>
      </c>
      <c r="C44" s="67"/>
      <c r="D44" s="67"/>
      <c r="E44" s="64"/>
      <c r="F44" s="4" t="s">
        <v>65</v>
      </c>
      <c r="G44" s="4" t="s">
        <v>66</v>
      </c>
      <c r="H44" s="70" t="s">
        <v>67</v>
      </c>
      <c r="I44" s="64"/>
      <c r="J44" s="6" t="s">
        <v>68</v>
      </c>
    </row>
    <row r="45" spans="1:10" ht="15" customHeight="1" x14ac:dyDescent="0.3">
      <c r="A45" s="7" t="s">
        <v>69</v>
      </c>
      <c r="B45" s="66" t="s">
        <v>70</v>
      </c>
      <c r="C45" s="67"/>
      <c r="D45" s="67"/>
      <c r="E45" s="64"/>
      <c r="F45" s="7" t="s">
        <v>65</v>
      </c>
      <c r="G45" s="7" t="s">
        <v>71</v>
      </c>
      <c r="H45" s="65" t="s">
        <v>72</v>
      </c>
      <c r="I45" s="64"/>
      <c r="J45" s="6" t="s">
        <v>68</v>
      </c>
    </row>
    <row r="46" spans="1:10" ht="15" customHeight="1" x14ac:dyDescent="0.3">
      <c r="A46" s="4" t="s">
        <v>73</v>
      </c>
      <c r="B46" s="72" t="s">
        <v>74</v>
      </c>
      <c r="C46" s="67"/>
      <c r="D46" s="67"/>
      <c r="E46" s="64"/>
      <c r="F46" s="4" t="s">
        <v>65</v>
      </c>
      <c r="G46" s="4" t="s">
        <v>75</v>
      </c>
      <c r="H46" s="70" t="s">
        <v>72</v>
      </c>
      <c r="I46" s="64"/>
      <c r="J46" s="6" t="s">
        <v>68</v>
      </c>
    </row>
    <row r="47" spans="1:10" ht="15" customHeight="1" x14ac:dyDescent="0.3">
      <c r="A47" s="7" t="s">
        <v>76</v>
      </c>
      <c r="B47" s="66" t="s">
        <v>77</v>
      </c>
      <c r="C47" s="67"/>
      <c r="D47" s="67"/>
      <c r="E47" s="64"/>
      <c r="F47" s="7" t="s">
        <v>65</v>
      </c>
      <c r="G47" s="7" t="s">
        <v>78</v>
      </c>
      <c r="H47" s="65" t="s">
        <v>72</v>
      </c>
      <c r="I47" s="64"/>
      <c r="J47" s="6" t="s">
        <v>68</v>
      </c>
    </row>
    <row r="48" spans="1:10" ht="15" customHeight="1" x14ac:dyDescent="0.3">
      <c r="A48" s="4" t="s">
        <v>79</v>
      </c>
      <c r="B48" s="72" t="s">
        <v>80</v>
      </c>
      <c r="C48" s="67"/>
      <c r="D48" s="67"/>
      <c r="E48" s="64"/>
      <c r="F48" s="4" t="s">
        <v>65</v>
      </c>
      <c r="G48" s="4" t="s">
        <v>81</v>
      </c>
      <c r="H48" s="70" t="s">
        <v>72</v>
      </c>
      <c r="I48" s="64"/>
      <c r="J48" s="6" t="s">
        <v>68</v>
      </c>
    </row>
    <row r="49" spans="1:10" ht="15" customHeight="1" x14ac:dyDescent="0.3">
      <c r="A49" s="7" t="s">
        <v>82</v>
      </c>
      <c r="B49" s="66" t="s">
        <v>83</v>
      </c>
      <c r="C49" s="67"/>
      <c r="D49" s="67"/>
      <c r="E49" s="64"/>
      <c r="F49" s="7" t="s">
        <v>84</v>
      </c>
      <c r="G49" s="7" t="s">
        <v>85</v>
      </c>
      <c r="H49" s="65" t="s">
        <v>72</v>
      </c>
      <c r="I49" s="64"/>
      <c r="J49" s="6" t="s">
        <v>68</v>
      </c>
    </row>
    <row r="50" spans="1:10" ht="15" customHeight="1" x14ac:dyDescent="0.3">
      <c r="A50" s="4" t="s">
        <v>86</v>
      </c>
      <c r="B50" s="72" t="s">
        <v>87</v>
      </c>
      <c r="C50" s="67"/>
      <c r="D50" s="67"/>
      <c r="E50" s="64"/>
      <c r="F50" s="4" t="s">
        <v>65</v>
      </c>
      <c r="G50" s="4" t="s">
        <v>88</v>
      </c>
      <c r="H50" s="70" t="s">
        <v>72</v>
      </c>
      <c r="I50" s="64"/>
      <c r="J50" s="6" t="s">
        <v>68</v>
      </c>
    </row>
    <row r="51" spans="1:10" ht="15" customHeight="1" x14ac:dyDescent="0.3">
      <c r="A51" s="7" t="s">
        <v>89</v>
      </c>
      <c r="B51" s="66" t="s">
        <v>90</v>
      </c>
      <c r="C51" s="67"/>
      <c r="D51" s="67"/>
      <c r="E51" s="64"/>
      <c r="F51" s="7" t="s">
        <v>65</v>
      </c>
      <c r="G51" s="7" t="s">
        <v>91</v>
      </c>
      <c r="H51" s="65" t="s">
        <v>72</v>
      </c>
      <c r="I51" s="64"/>
      <c r="J51" s="6" t="s">
        <v>68</v>
      </c>
    </row>
    <row r="52" spans="1:10" ht="15" customHeight="1" x14ac:dyDescent="0.3">
      <c r="A52" s="4" t="s">
        <v>92</v>
      </c>
      <c r="B52" s="72" t="s">
        <v>93</v>
      </c>
      <c r="C52" s="67"/>
      <c r="D52" s="67"/>
      <c r="E52" s="64"/>
      <c r="F52" s="4" t="s">
        <v>65</v>
      </c>
      <c r="G52" s="4" t="s">
        <v>94</v>
      </c>
      <c r="H52" s="70" t="s">
        <v>72</v>
      </c>
      <c r="I52" s="64"/>
      <c r="J52" s="6" t="s">
        <v>68</v>
      </c>
    </row>
    <row r="53" spans="1:10" ht="15" customHeight="1" x14ac:dyDescent="0.3">
      <c r="A53" s="7" t="s">
        <v>95</v>
      </c>
      <c r="B53" s="66" t="s">
        <v>96</v>
      </c>
      <c r="C53" s="67"/>
      <c r="D53" s="67"/>
      <c r="E53" s="64"/>
      <c r="F53" s="7" t="s">
        <v>65</v>
      </c>
      <c r="G53" s="7" t="s">
        <v>97</v>
      </c>
      <c r="H53" s="65" t="s">
        <v>72</v>
      </c>
      <c r="I53" s="64"/>
      <c r="J53" s="6" t="s">
        <v>68</v>
      </c>
    </row>
    <row r="54" spans="1:10" ht="15" customHeight="1" x14ac:dyDescent="0.3">
      <c r="A54" s="4" t="s">
        <v>98</v>
      </c>
      <c r="B54" s="72" t="s">
        <v>99</v>
      </c>
      <c r="C54" s="67"/>
      <c r="D54" s="67"/>
      <c r="E54" s="64"/>
      <c r="F54" s="4" t="s">
        <v>65</v>
      </c>
      <c r="G54" s="4" t="s">
        <v>100</v>
      </c>
      <c r="H54" s="70" t="s">
        <v>101</v>
      </c>
      <c r="I54" s="64"/>
      <c r="J54" s="6" t="s">
        <v>68</v>
      </c>
    </row>
    <row r="55" spans="1:10" ht="15" customHeight="1" x14ac:dyDescent="0.3">
      <c r="A55" s="7" t="s">
        <v>102</v>
      </c>
      <c r="B55" s="66" t="s">
        <v>103</v>
      </c>
      <c r="C55" s="67"/>
      <c r="D55" s="67"/>
      <c r="E55" s="64"/>
      <c r="F55" s="7" t="s">
        <v>65</v>
      </c>
      <c r="G55" s="7" t="s">
        <v>104</v>
      </c>
      <c r="H55" s="65" t="s">
        <v>105</v>
      </c>
      <c r="I55" s="64"/>
      <c r="J55" s="6" t="s">
        <v>68</v>
      </c>
    </row>
    <row r="56" spans="1:10" ht="15" customHeight="1" x14ac:dyDescent="0.3">
      <c r="A56" s="4" t="s">
        <v>106</v>
      </c>
      <c r="B56" s="72" t="s">
        <v>107</v>
      </c>
      <c r="C56" s="67"/>
      <c r="D56" s="67"/>
      <c r="E56" s="64"/>
      <c r="F56" s="4" t="s">
        <v>108</v>
      </c>
      <c r="G56" s="4" t="s">
        <v>109</v>
      </c>
      <c r="H56" s="70" t="s">
        <v>105</v>
      </c>
      <c r="I56" s="64"/>
      <c r="J56" s="6" t="s">
        <v>68</v>
      </c>
    </row>
    <row r="57" spans="1:10" ht="15" customHeight="1" x14ac:dyDescent="0.3">
      <c r="A57" s="7" t="s">
        <v>110</v>
      </c>
      <c r="B57" s="66" t="s">
        <v>111</v>
      </c>
      <c r="C57" s="67"/>
      <c r="D57" s="67"/>
      <c r="E57" s="64"/>
      <c r="F57" s="7" t="s">
        <v>65</v>
      </c>
      <c r="G57" s="7" t="s">
        <v>112</v>
      </c>
      <c r="H57" s="65" t="s">
        <v>72</v>
      </c>
      <c r="I57" s="64"/>
      <c r="J57" s="6" t="s">
        <v>68</v>
      </c>
    </row>
    <row r="58" spans="1:10" ht="15" customHeight="1" x14ac:dyDescent="0.3">
      <c r="A58" s="4" t="s">
        <v>113</v>
      </c>
      <c r="B58" s="72" t="s">
        <v>114</v>
      </c>
      <c r="C58" s="67"/>
      <c r="D58" s="67"/>
      <c r="E58" s="64"/>
      <c r="F58" s="4" t="s">
        <v>65</v>
      </c>
      <c r="G58" s="4" t="s">
        <v>66</v>
      </c>
      <c r="H58" s="70" t="s">
        <v>115</v>
      </c>
      <c r="I58" s="64"/>
      <c r="J58" s="6" t="s">
        <v>68</v>
      </c>
    </row>
    <row r="59" spans="1:10" ht="15" customHeight="1" x14ac:dyDescent="0.3">
      <c r="A59" s="7" t="s">
        <v>116</v>
      </c>
      <c r="B59" s="66" t="s">
        <v>117</v>
      </c>
      <c r="C59" s="67"/>
      <c r="D59" s="67"/>
      <c r="E59" s="64"/>
      <c r="F59" s="7" t="s">
        <v>65</v>
      </c>
      <c r="G59" s="7" t="s">
        <v>118</v>
      </c>
      <c r="H59" s="65" t="s">
        <v>119</v>
      </c>
      <c r="I59" s="64"/>
      <c r="J59" s="6" t="s">
        <v>68</v>
      </c>
    </row>
    <row r="60" spans="1:10" ht="15" customHeight="1" x14ac:dyDescent="0.3">
      <c r="A60" s="4" t="s">
        <v>120</v>
      </c>
      <c r="B60" s="72" t="s">
        <v>121</v>
      </c>
      <c r="C60" s="67"/>
      <c r="D60" s="67"/>
      <c r="E60" s="64"/>
      <c r="F60" s="4" t="s">
        <v>65</v>
      </c>
      <c r="G60" s="4" t="s">
        <v>66</v>
      </c>
      <c r="H60" s="70" t="s">
        <v>66</v>
      </c>
      <c r="I60" s="64"/>
      <c r="J60" s="6" t="s">
        <v>68</v>
      </c>
    </row>
    <row r="62" spans="1:10" x14ac:dyDescent="0.3">
      <c r="A62" s="81" t="s">
        <v>122</v>
      </c>
      <c r="B62" s="82"/>
      <c r="C62" s="82"/>
      <c r="D62" s="82"/>
      <c r="E62" s="82"/>
      <c r="F62" s="82"/>
      <c r="G62" s="82"/>
      <c r="H62" s="82"/>
      <c r="I62" s="82"/>
      <c r="J62" s="83"/>
    </row>
    <row r="63" spans="1:10" x14ac:dyDescent="0.3">
      <c r="A63" s="84"/>
      <c r="B63" s="76"/>
      <c r="C63" s="76"/>
      <c r="D63" s="76"/>
      <c r="E63" s="76"/>
      <c r="F63" s="76"/>
      <c r="G63" s="76"/>
      <c r="H63" s="76"/>
      <c r="I63" s="76"/>
      <c r="J63" s="85"/>
    </row>
    <row r="64" spans="1:10" x14ac:dyDescent="0.3">
      <c r="A64" s="86"/>
      <c r="B64" s="87"/>
      <c r="C64" s="87"/>
      <c r="D64" s="87"/>
      <c r="E64" s="87"/>
      <c r="F64" s="87"/>
      <c r="G64" s="87"/>
      <c r="H64" s="87"/>
      <c r="I64" s="87"/>
      <c r="J64" s="88"/>
    </row>
    <row r="67" spans="1:10" ht="19.95" customHeight="1" x14ac:dyDescent="0.3">
      <c r="A67" s="73" t="s">
        <v>123</v>
      </c>
      <c r="B67" s="67"/>
      <c r="C67" s="67"/>
      <c r="D67" s="67"/>
      <c r="E67" s="67"/>
      <c r="F67" s="67"/>
      <c r="G67" s="67"/>
      <c r="H67" s="67"/>
      <c r="I67" s="67"/>
      <c r="J67" s="64"/>
    </row>
    <row r="68" spans="1:10" x14ac:dyDescent="0.3">
      <c r="A68" s="74" t="s">
        <v>124</v>
      </c>
      <c r="B68" s="64"/>
      <c r="C68" s="74" t="s">
        <v>125</v>
      </c>
      <c r="D68" s="64"/>
      <c r="E68" s="74" t="s">
        <v>126</v>
      </c>
      <c r="F68" s="64"/>
      <c r="G68" s="74" t="s">
        <v>127</v>
      </c>
      <c r="H68" s="64"/>
    </row>
    <row r="69" spans="1:10" x14ac:dyDescent="0.3">
      <c r="A69" s="8" t="s">
        <v>128</v>
      </c>
      <c r="B69" s="66"/>
      <c r="C69" s="8" t="s">
        <v>128</v>
      </c>
      <c r="D69" s="66"/>
      <c r="E69" s="8" t="s">
        <v>128</v>
      </c>
      <c r="F69" s="66"/>
      <c r="G69" s="8" t="s">
        <v>128</v>
      </c>
      <c r="H69" s="66"/>
    </row>
    <row r="70" spans="1:10" x14ac:dyDescent="0.3">
      <c r="A70" s="8" t="s">
        <v>129</v>
      </c>
      <c r="B70" s="66"/>
      <c r="C70" s="8" t="s">
        <v>129</v>
      </c>
      <c r="D70" s="66"/>
      <c r="E70" s="8" t="s">
        <v>129</v>
      </c>
      <c r="F70" s="66"/>
      <c r="G70" s="8" t="s">
        <v>129</v>
      </c>
      <c r="H70" s="66"/>
    </row>
    <row r="71" spans="1:10" x14ac:dyDescent="0.3">
      <c r="A71" s="8" t="s">
        <v>130</v>
      </c>
      <c r="B71" s="66"/>
      <c r="C71" s="8" t="s">
        <v>130</v>
      </c>
      <c r="D71" s="66"/>
      <c r="E71" s="8" t="s">
        <v>130</v>
      </c>
      <c r="F71" s="66"/>
      <c r="G71" s="8" t="s">
        <v>130</v>
      </c>
      <c r="H71" s="66"/>
    </row>
    <row r="72" spans="1:10" x14ac:dyDescent="0.3">
      <c r="A72" s="8" t="s">
        <v>131</v>
      </c>
      <c r="B72" s="66"/>
      <c r="C72" s="8" t="s">
        <v>131</v>
      </c>
      <c r="D72" s="66"/>
      <c r="E72" s="8" t="s">
        <v>131</v>
      </c>
      <c r="F72" s="66"/>
      <c r="G72" s="8" t="s">
        <v>131</v>
      </c>
      <c r="H72" s="66"/>
    </row>
    <row r="75" spans="1:10" ht="19.95" customHeight="1" x14ac:dyDescent="0.3">
      <c r="A75" s="80" t="s">
        <v>1224</v>
      </c>
      <c r="B75" s="67"/>
      <c r="C75" s="67"/>
      <c r="D75" s="67"/>
      <c r="E75" s="67"/>
      <c r="F75" s="67"/>
      <c r="G75" s="67"/>
      <c r="H75" s="67"/>
      <c r="I75" s="67"/>
      <c r="J75" s="64"/>
    </row>
    <row r="76" spans="1:10" ht="18" customHeight="1" x14ac:dyDescent="0.3">
      <c r="A76" s="68" t="s">
        <v>132</v>
      </c>
      <c r="B76" s="64"/>
      <c r="C76" s="69" t="s">
        <v>133</v>
      </c>
      <c r="D76" s="67"/>
      <c r="E76" s="67"/>
      <c r="F76" s="67"/>
      <c r="G76" s="67"/>
      <c r="H76" s="67"/>
      <c r="I76" s="67"/>
      <c r="J76" s="64"/>
    </row>
    <row r="77" spans="1:10" ht="18" customHeight="1" x14ac:dyDescent="0.3">
      <c r="A77" s="68" t="s">
        <v>134</v>
      </c>
      <c r="B77" s="64"/>
      <c r="C77" s="69" t="s">
        <v>135</v>
      </c>
      <c r="D77" s="67"/>
      <c r="E77" s="67"/>
      <c r="F77" s="67"/>
      <c r="G77" s="67"/>
      <c r="H77" s="67"/>
      <c r="I77" s="67"/>
      <c r="J77" s="64"/>
    </row>
    <row r="78" spans="1:10" ht="18" customHeight="1" x14ac:dyDescent="0.3">
      <c r="A78" s="68" t="s">
        <v>136</v>
      </c>
      <c r="B78" s="64"/>
      <c r="C78" s="69" t="s">
        <v>137</v>
      </c>
      <c r="D78" s="67"/>
      <c r="E78" s="67"/>
      <c r="F78" s="67"/>
      <c r="G78" s="67"/>
      <c r="H78" s="67"/>
      <c r="I78" s="67"/>
      <c r="J78" s="64"/>
    </row>
    <row r="79" spans="1:10" ht="18" customHeight="1" x14ac:dyDescent="0.3">
      <c r="A79" s="68" t="s">
        <v>138</v>
      </c>
      <c r="B79" s="64"/>
      <c r="C79" s="69" t="s">
        <v>139</v>
      </c>
      <c r="D79" s="67"/>
      <c r="E79" s="67"/>
      <c r="F79" s="67"/>
      <c r="G79" s="67"/>
      <c r="H79" s="67"/>
      <c r="I79" s="67"/>
      <c r="J79" s="64"/>
    </row>
    <row r="80" spans="1:10" ht="18" customHeight="1" x14ac:dyDescent="0.3">
      <c r="A80" s="68" t="s">
        <v>140</v>
      </c>
      <c r="B80" s="64"/>
      <c r="C80" s="69" t="s">
        <v>141</v>
      </c>
      <c r="D80" s="67"/>
      <c r="E80" s="67"/>
      <c r="F80" s="67"/>
      <c r="G80" s="67"/>
      <c r="H80" s="67"/>
      <c r="I80" s="67"/>
      <c r="J80" s="64"/>
    </row>
    <row r="81" spans="1:10" ht="18" customHeight="1" x14ac:dyDescent="0.3">
      <c r="A81" s="68" t="s">
        <v>142</v>
      </c>
      <c r="B81" s="64"/>
      <c r="C81" s="69" t="s">
        <v>143</v>
      </c>
      <c r="D81" s="67"/>
      <c r="E81" s="67"/>
      <c r="F81" s="67"/>
      <c r="G81" s="67"/>
      <c r="H81" s="67"/>
      <c r="I81" s="67"/>
      <c r="J81" s="64"/>
    </row>
    <row r="82" spans="1:10" ht="18" customHeight="1" x14ac:dyDescent="0.3">
      <c r="A82" s="68" t="s">
        <v>144</v>
      </c>
      <c r="B82" s="64"/>
      <c r="C82" s="69" t="s">
        <v>145</v>
      </c>
      <c r="D82" s="67"/>
      <c r="E82" s="67"/>
      <c r="F82" s="67"/>
      <c r="G82" s="67"/>
      <c r="H82" s="67"/>
      <c r="I82" s="67"/>
      <c r="J82" s="64"/>
    </row>
    <row r="83" spans="1:10" ht="18" customHeight="1" x14ac:dyDescent="0.3">
      <c r="A83" s="68" t="s">
        <v>146</v>
      </c>
      <c r="B83" s="64"/>
      <c r="C83" s="69" t="s">
        <v>147</v>
      </c>
      <c r="D83" s="67"/>
      <c r="E83" s="67"/>
      <c r="F83" s="67"/>
      <c r="G83" s="67"/>
      <c r="H83" s="67"/>
      <c r="I83" s="67"/>
      <c r="J83" s="64"/>
    </row>
    <row r="84" spans="1:10" ht="18" customHeight="1" x14ac:dyDescent="0.3">
      <c r="A84" s="68" t="s">
        <v>148</v>
      </c>
      <c r="B84" s="64"/>
      <c r="C84" s="69" t="s">
        <v>149</v>
      </c>
      <c r="D84" s="67"/>
      <c r="E84" s="67"/>
      <c r="F84" s="67"/>
      <c r="G84" s="67"/>
      <c r="H84" s="67"/>
      <c r="I84" s="67"/>
      <c r="J84" s="64"/>
    </row>
    <row r="85" spans="1:10" ht="18" customHeight="1" x14ac:dyDescent="0.3">
      <c r="A85" s="68" t="s">
        <v>150</v>
      </c>
      <c r="B85" s="64"/>
      <c r="C85" s="69" t="s">
        <v>151</v>
      </c>
      <c r="D85" s="67"/>
      <c r="E85" s="67"/>
      <c r="F85" s="67"/>
      <c r="G85" s="67"/>
      <c r="H85" s="67"/>
      <c r="I85" s="67"/>
      <c r="J85" s="64"/>
    </row>
    <row r="87" spans="1:10" ht="19.95" customHeight="1" x14ac:dyDescent="0.3">
      <c r="A87" s="90" t="s">
        <v>152</v>
      </c>
      <c r="B87" s="67"/>
      <c r="C87" s="67"/>
      <c r="D87" s="67"/>
      <c r="E87" s="67"/>
      <c r="F87" s="67"/>
      <c r="G87" s="67"/>
      <c r="H87" s="67"/>
      <c r="I87" s="67"/>
      <c r="J87" s="64"/>
    </row>
    <row r="88" spans="1:10" ht="16.05" customHeight="1" x14ac:dyDescent="0.3">
      <c r="A88" s="63" t="s">
        <v>153</v>
      </c>
      <c r="B88" s="64"/>
      <c r="C88" s="71" t="s">
        <v>154</v>
      </c>
      <c r="D88" s="67"/>
      <c r="E88" s="67"/>
      <c r="F88" s="67"/>
      <c r="G88" s="67"/>
      <c r="H88" s="67"/>
      <c r="I88" s="67"/>
      <c r="J88" s="64"/>
    </row>
    <row r="89" spans="1:10" ht="16.05" customHeight="1" x14ac:dyDescent="0.3">
      <c r="A89" s="63" t="s">
        <v>155</v>
      </c>
      <c r="B89" s="64"/>
      <c r="C89" s="71" t="s">
        <v>156</v>
      </c>
      <c r="D89" s="67"/>
      <c r="E89" s="67"/>
      <c r="F89" s="67"/>
      <c r="G89" s="67"/>
      <c r="H89" s="67"/>
      <c r="I89" s="67"/>
      <c r="J89" s="64"/>
    </row>
    <row r="90" spans="1:10" ht="16.05" customHeight="1" x14ac:dyDescent="0.3">
      <c r="A90" s="63" t="s">
        <v>157</v>
      </c>
      <c r="B90" s="64"/>
      <c r="C90" s="71" t="s">
        <v>158</v>
      </c>
      <c r="D90" s="67"/>
      <c r="E90" s="67"/>
      <c r="F90" s="67"/>
      <c r="G90" s="67"/>
      <c r="H90" s="67"/>
      <c r="I90" s="67"/>
      <c r="J90" s="64"/>
    </row>
    <row r="91" spans="1:10" ht="16.05" customHeight="1" x14ac:dyDescent="0.3">
      <c r="A91" s="63" t="s">
        <v>159</v>
      </c>
      <c r="B91" s="64"/>
      <c r="C91" s="71" t="s">
        <v>160</v>
      </c>
      <c r="D91" s="67"/>
      <c r="E91" s="67"/>
      <c r="F91" s="67"/>
      <c r="G91" s="67"/>
      <c r="H91" s="67"/>
      <c r="I91" s="67"/>
      <c r="J91" s="64"/>
    </row>
    <row r="92" spans="1:10" ht="16.05" customHeight="1" x14ac:dyDescent="0.3">
      <c r="A92" s="63" t="s">
        <v>161</v>
      </c>
      <c r="B92" s="64"/>
      <c r="C92" s="71" t="s">
        <v>162</v>
      </c>
      <c r="D92" s="67"/>
      <c r="E92" s="67"/>
      <c r="F92" s="67"/>
      <c r="G92" s="67"/>
      <c r="H92" s="67"/>
      <c r="I92" s="67"/>
      <c r="J92" s="64"/>
    </row>
    <row r="93" spans="1:10" ht="16.05" customHeight="1" x14ac:dyDescent="0.3">
      <c r="A93" s="63" t="s">
        <v>163</v>
      </c>
      <c r="B93" s="64"/>
      <c r="C93" s="71" t="s">
        <v>164</v>
      </c>
      <c r="D93" s="67"/>
      <c r="E93" s="67"/>
      <c r="F93" s="67"/>
      <c r="G93" s="67"/>
      <c r="H93" s="67"/>
      <c r="I93" s="67"/>
      <c r="J93" s="64"/>
    </row>
    <row r="94" spans="1:10" ht="16.05" customHeight="1" x14ac:dyDescent="0.3">
      <c r="A94" s="63" t="s">
        <v>165</v>
      </c>
      <c r="B94" s="64"/>
      <c r="C94" s="71" t="s">
        <v>166</v>
      </c>
      <c r="D94" s="67"/>
      <c r="E94" s="67"/>
      <c r="F94" s="67"/>
      <c r="G94" s="67"/>
      <c r="H94" s="67"/>
      <c r="I94" s="67"/>
      <c r="J94" s="64"/>
    </row>
    <row r="95" spans="1:10" ht="16.05" customHeight="1" x14ac:dyDescent="0.3">
      <c r="A95" s="63" t="s">
        <v>167</v>
      </c>
      <c r="B95" s="64"/>
      <c r="C95" s="71" t="s">
        <v>168</v>
      </c>
      <c r="D95" s="67"/>
      <c r="E95" s="67"/>
      <c r="F95" s="67"/>
      <c r="G95" s="67"/>
      <c r="H95" s="67"/>
      <c r="I95" s="67"/>
      <c r="J95" s="64"/>
    </row>
    <row r="96" spans="1:10" ht="16.05" customHeight="1" x14ac:dyDescent="0.3">
      <c r="A96" s="63" t="s">
        <v>169</v>
      </c>
      <c r="B96" s="64"/>
      <c r="C96" s="71" t="s">
        <v>170</v>
      </c>
      <c r="D96" s="67"/>
      <c r="E96" s="67"/>
      <c r="F96" s="67"/>
      <c r="G96" s="67"/>
      <c r="H96" s="67"/>
      <c r="I96" s="67"/>
      <c r="J96" s="64"/>
    </row>
    <row r="97" spans="1:10" ht="16.05" customHeight="1" x14ac:dyDescent="0.3">
      <c r="A97" s="63" t="s">
        <v>171</v>
      </c>
      <c r="B97" s="64"/>
      <c r="C97" s="71" t="s">
        <v>172</v>
      </c>
      <c r="D97" s="67"/>
      <c r="E97" s="67"/>
      <c r="F97" s="67"/>
      <c r="G97" s="67"/>
      <c r="H97" s="67"/>
      <c r="I97" s="67"/>
      <c r="J97" s="64"/>
    </row>
    <row r="98" spans="1:10" ht="16.05" customHeight="1" x14ac:dyDescent="0.3">
      <c r="A98" s="63" t="s">
        <v>173</v>
      </c>
      <c r="B98" s="64"/>
      <c r="C98" s="71" t="s">
        <v>174</v>
      </c>
      <c r="D98" s="67"/>
      <c r="E98" s="67"/>
      <c r="F98" s="67"/>
      <c r="G98" s="67"/>
      <c r="H98" s="67"/>
      <c r="I98" s="67"/>
      <c r="J98" s="64"/>
    </row>
    <row r="99" spans="1:10" ht="16.05" customHeight="1" x14ac:dyDescent="0.3">
      <c r="A99" s="63" t="s">
        <v>175</v>
      </c>
      <c r="B99" s="64"/>
      <c r="C99" s="71" t="s">
        <v>176</v>
      </c>
      <c r="D99" s="67"/>
      <c r="E99" s="67"/>
      <c r="F99" s="67"/>
      <c r="G99" s="67"/>
      <c r="H99" s="67"/>
      <c r="I99" s="67"/>
      <c r="J99" s="64"/>
    </row>
    <row r="100" spans="1:10" ht="16.05" customHeight="1" x14ac:dyDescent="0.3">
      <c r="A100" s="63" t="s">
        <v>177</v>
      </c>
      <c r="B100" s="64"/>
      <c r="C100" s="71" t="s">
        <v>178</v>
      </c>
      <c r="D100" s="67"/>
      <c r="E100" s="67"/>
      <c r="F100" s="67"/>
      <c r="G100" s="67"/>
      <c r="H100" s="67"/>
      <c r="I100" s="67"/>
      <c r="J100" s="64"/>
    </row>
  </sheetData>
  <mergeCells count="179">
    <mergeCell ref="A1:J1"/>
    <mergeCell ref="C12:J12"/>
    <mergeCell ref="C21:J21"/>
    <mergeCell ref="A95:B95"/>
    <mergeCell ref="C95:J95"/>
    <mergeCell ref="B48:E48"/>
    <mergeCell ref="A87:J87"/>
    <mergeCell ref="H47:I47"/>
    <mergeCell ref="C23:J23"/>
    <mergeCell ref="A20:B20"/>
    <mergeCell ref="A29:B29"/>
    <mergeCell ref="C7:J7"/>
    <mergeCell ref="C91:J91"/>
    <mergeCell ref="A81:B81"/>
    <mergeCell ref="A13:B13"/>
    <mergeCell ref="C18:J18"/>
    <mergeCell ref="B69"/>
    <mergeCell ref="H34:J34"/>
    <mergeCell ref="C19:J19"/>
    <mergeCell ref="A40:B40"/>
    <mergeCell ref="H39:J39"/>
    <mergeCell ref="A24:B24"/>
    <mergeCell ref="A82:B82"/>
    <mergeCell ref="H36:J36"/>
    <mergeCell ref="C97:J97"/>
    <mergeCell ref="A16:B16"/>
    <mergeCell ref="H59:I59"/>
    <mergeCell ref="C29:J29"/>
    <mergeCell ref="A25:B25"/>
    <mergeCell ref="C100:J100"/>
    <mergeCell ref="H46:I46"/>
    <mergeCell ref="A62:J64"/>
    <mergeCell ref="C94:J94"/>
    <mergeCell ref="H37:J37"/>
    <mergeCell ref="H51:I51"/>
    <mergeCell ref="A84:B84"/>
    <mergeCell ref="C84:J84"/>
    <mergeCell ref="B59:E59"/>
    <mergeCell ref="C22:J22"/>
    <mergeCell ref="A18:B18"/>
    <mergeCell ref="C80:J80"/>
    <mergeCell ref="B46:E46"/>
    <mergeCell ref="B71"/>
    <mergeCell ref="A97:B97"/>
    <mergeCell ref="A96:B96"/>
    <mergeCell ref="C82:J82"/>
    <mergeCell ref="H69"/>
    <mergeCell ref="B44:E44"/>
    <mergeCell ref="H44:I44"/>
    <mergeCell ref="H57:I57"/>
    <mergeCell ref="C27:J27"/>
    <mergeCell ref="C76:J76"/>
    <mergeCell ref="A23:B23"/>
    <mergeCell ref="C8:J8"/>
    <mergeCell ref="B60:E60"/>
    <mergeCell ref="C17:J17"/>
    <mergeCell ref="A38:B38"/>
    <mergeCell ref="B57:E57"/>
    <mergeCell ref="C32:D32"/>
    <mergeCell ref="D70"/>
    <mergeCell ref="F70"/>
    <mergeCell ref="B72"/>
    <mergeCell ref="A27:B27"/>
    <mergeCell ref="H52:I52"/>
    <mergeCell ref="G68:H68"/>
    <mergeCell ref="B70"/>
    <mergeCell ref="A76:B76"/>
    <mergeCell ref="A33:B33"/>
    <mergeCell ref="H45:I45"/>
    <mergeCell ref="A15:B15"/>
    <mergeCell ref="H70"/>
    <mergeCell ref="A75:J75"/>
    <mergeCell ref="A2:J2"/>
    <mergeCell ref="A42:J42"/>
    <mergeCell ref="A77:B77"/>
    <mergeCell ref="A34:B34"/>
    <mergeCell ref="D71"/>
    <mergeCell ref="A83:B83"/>
    <mergeCell ref="C96:J96"/>
    <mergeCell ref="F71"/>
    <mergeCell ref="C78:J78"/>
    <mergeCell ref="A92:B92"/>
    <mergeCell ref="C92:J92"/>
    <mergeCell ref="C68:D68"/>
    <mergeCell ref="E68:F68"/>
    <mergeCell ref="C6:J6"/>
    <mergeCell ref="H43:I43"/>
    <mergeCell ref="A36:B36"/>
    <mergeCell ref="C14:J14"/>
    <mergeCell ref="B55:E55"/>
    <mergeCell ref="H71"/>
    <mergeCell ref="A94:B94"/>
    <mergeCell ref="H58:I58"/>
    <mergeCell ref="A78:B78"/>
    <mergeCell ref="H32:J32"/>
    <mergeCell ref="H60:I60"/>
    <mergeCell ref="A100:B100"/>
    <mergeCell ref="B53:E53"/>
    <mergeCell ref="H48:I48"/>
    <mergeCell ref="A10:B10"/>
    <mergeCell ref="D72"/>
    <mergeCell ref="F72"/>
    <mergeCell ref="A93:B93"/>
    <mergeCell ref="C28:J28"/>
    <mergeCell ref="H72"/>
    <mergeCell ref="C98:J98"/>
    <mergeCell ref="B54:E54"/>
    <mergeCell ref="A80:B80"/>
    <mergeCell ref="C93:J93"/>
    <mergeCell ref="A12:B12"/>
    <mergeCell ref="A21:B21"/>
    <mergeCell ref="B56:E56"/>
    <mergeCell ref="C90:J90"/>
    <mergeCell ref="B43:E43"/>
    <mergeCell ref="B58:E58"/>
    <mergeCell ref="B52:E52"/>
    <mergeCell ref="A32:B32"/>
    <mergeCell ref="A14:B14"/>
    <mergeCell ref="A99:B99"/>
    <mergeCell ref="C99:J99"/>
    <mergeCell ref="A3:J3"/>
    <mergeCell ref="A28:B28"/>
    <mergeCell ref="H40:J40"/>
    <mergeCell ref="C13:J13"/>
    <mergeCell ref="A9:B9"/>
    <mergeCell ref="A39:B39"/>
    <mergeCell ref="A5:J5"/>
    <mergeCell ref="B49:E49"/>
    <mergeCell ref="C15:J15"/>
    <mergeCell ref="A11:B11"/>
    <mergeCell ref="C24:J24"/>
    <mergeCell ref="C26:J26"/>
    <mergeCell ref="A31:J31"/>
    <mergeCell ref="C10:J10"/>
    <mergeCell ref="C16:J16"/>
    <mergeCell ref="A37:B37"/>
    <mergeCell ref="H49:I49"/>
    <mergeCell ref="C9:J9"/>
    <mergeCell ref="H33:J33"/>
    <mergeCell ref="A26:B26"/>
    <mergeCell ref="H35:J35"/>
    <mergeCell ref="A8:B8"/>
    <mergeCell ref="A6:B6"/>
    <mergeCell ref="B47:E47"/>
    <mergeCell ref="A68:B68"/>
    <mergeCell ref="C81:J81"/>
    <mergeCell ref="H54:I54"/>
    <mergeCell ref="C89:J89"/>
    <mergeCell ref="H50:I50"/>
    <mergeCell ref="B51:E51"/>
    <mergeCell ref="A79:B79"/>
    <mergeCell ref="C79:J79"/>
    <mergeCell ref="H53:I53"/>
    <mergeCell ref="C77:J77"/>
    <mergeCell ref="C83:J83"/>
    <mergeCell ref="A98:B98"/>
    <mergeCell ref="H55:I55"/>
    <mergeCell ref="A88:B88"/>
    <mergeCell ref="B45:E45"/>
    <mergeCell ref="A7:B7"/>
    <mergeCell ref="C20:J20"/>
    <mergeCell ref="A90:B90"/>
    <mergeCell ref="C25:J25"/>
    <mergeCell ref="C85:J85"/>
    <mergeCell ref="C11:J11"/>
    <mergeCell ref="A17:B17"/>
    <mergeCell ref="A22:B22"/>
    <mergeCell ref="A19:B19"/>
    <mergeCell ref="H56:I56"/>
    <mergeCell ref="C88:J88"/>
    <mergeCell ref="B50:E50"/>
    <mergeCell ref="A67:J67"/>
    <mergeCell ref="D69"/>
    <mergeCell ref="F69"/>
    <mergeCell ref="A89:B89"/>
    <mergeCell ref="A91:B91"/>
    <mergeCell ref="A85:B85"/>
    <mergeCell ref="A35:B35"/>
    <mergeCell ref="H38:J3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workbookViewId="0">
      <pane ySplit="2" topLeftCell="A67" activePane="bottomLeft" state="frozen"/>
      <selection pane="bottomLeft" activeCell="C76" sqref="C76:J76"/>
    </sheetView>
  </sheetViews>
  <sheetFormatPr defaultRowHeight="14.4" x14ac:dyDescent="0.3"/>
  <cols>
    <col min="1" max="1" width="13.33203125" customWidth="1"/>
    <col min="2" max="2" width="30" customWidth="1"/>
    <col min="3" max="3" width="21.88671875" customWidth="1"/>
    <col min="4" max="4" width="18" customWidth="1"/>
    <col min="5" max="6" width="12" customWidth="1"/>
    <col min="7" max="9" width="10" customWidth="1"/>
    <col min="10" max="10" width="16.88671875" customWidth="1"/>
  </cols>
  <sheetData>
    <row r="1" spans="1:10" ht="22.05" customHeight="1" x14ac:dyDescent="0.3">
      <c r="A1" s="104" t="s">
        <v>1226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1225</v>
      </c>
      <c r="B2" s="67"/>
      <c r="C2" s="67"/>
      <c r="D2" s="67"/>
      <c r="E2" s="67"/>
      <c r="F2" s="67"/>
      <c r="G2" s="67"/>
      <c r="H2" s="67"/>
      <c r="I2" s="67"/>
      <c r="J2" s="64"/>
    </row>
    <row r="3" spans="1:10" ht="61.2" customHeight="1" x14ac:dyDescent="0.3">
      <c r="A3" s="105" t="s">
        <v>179</v>
      </c>
      <c r="B3" s="106"/>
      <c r="C3" s="106"/>
      <c r="D3" s="106"/>
      <c r="E3" s="106"/>
      <c r="F3" s="106"/>
      <c r="G3" s="106"/>
      <c r="H3" s="106"/>
      <c r="I3" s="106"/>
      <c r="J3" s="107"/>
    </row>
    <row r="4" spans="1:10" ht="18" customHeight="1" x14ac:dyDescent="0.3">
      <c r="A4" s="103" t="s">
        <v>180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ht="26.4" x14ac:dyDescent="0.3">
      <c r="A5" s="3" t="s">
        <v>1219</v>
      </c>
      <c r="B5" s="78" t="s">
        <v>182</v>
      </c>
      <c r="C5" s="64"/>
      <c r="D5" s="78" t="s">
        <v>183</v>
      </c>
      <c r="E5" s="64"/>
      <c r="F5" s="3" t="s">
        <v>184</v>
      </c>
      <c r="G5" s="3" t="s">
        <v>185</v>
      </c>
      <c r="H5" s="3" t="s">
        <v>186</v>
      </c>
      <c r="I5" s="78" t="s">
        <v>47</v>
      </c>
      <c r="J5" s="64"/>
    </row>
    <row r="6" spans="1:10" ht="19.95" customHeight="1" x14ac:dyDescent="0.3">
      <c r="A6" s="56">
        <v>1</v>
      </c>
      <c r="B6" s="72" t="s">
        <v>188</v>
      </c>
      <c r="C6" s="64"/>
      <c r="D6" s="72" t="s">
        <v>189</v>
      </c>
      <c r="E6" s="64"/>
      <c r="F6" s="2"/>
      <c r="G6" s="9"/>
      <c r="H6" s="2"/>
      <c r="I6" s="66"/>
      <c r="J6" s="64"/>
    </row>
    <row r="7" spans="1:10" ht="19.95" customHeight="1" x14ac:dyDescent="0.3">
      <c r="A7" s="57">
        <v>2</v>
      </c>
      <c r="B7" s="66" t="s">
        <v>191</v>
      </c>
      <c r="C7" s="64"/>
      <c r="D7" s="66" t="s">
        <v>192</v>
      </c>
      <c r="E7" s="64"/>
      <c r="F7" s="2"/>
      <c r="G7" s="9"/>
      <c r="H7" s="2"/>
      <c r="I7" s="66"/>
      <c r="J7" s="64"/>
    </row>
    <row r="8" spans="1:10" ht="19.95" customHeight="1" x14ac:dyDescent="0.3">
      <c r="A8" s="56">
        <v>3</v>
      </c>
      <c r="B8" s="72" t="s">
        <v>194</v>
      </c>
      <c r="C8" s="64"/>
      <c r="D8" s="72" t="s">
        <v>195</v>
      </c>
      <c r="E8" s="64"/>
      <c r="F8" s="2"/>
      <c r="G8" s="9"/>
      <c r="H8" s="2"/>
      <c r="I8" s="66"/>
      <c r="J8" s="64"/>
    </row>
    <row r="9" spans="1:10" ht="19.95" customHeight="1" x14ac:dyDescent="0.3">
      <c r="A9" s="57">
        <v>4</v>
      </c>
      <c r="B9" s="66" t="s">
        <v>197</v>
      </c>
      <c r="C9" s="64"/>
      <c r="D9" s="66" t="s">
        <v>198</v>
      </c>
      <c r="E9" s="64"/>
      <c r="F9" s="2"/>
      <c r="G9" s="9"/>
      <c r="H9" s="2"/>
      <c r="I9" s="66"/>
      <c r="J9" s="64"/>
    </row>
    <row r="10" spans="1:10" ht="19.95" customHeight="1" x14ac:dyDescent="0.3">
      <c r="A10" s="56">
        <v>5</v>
      </c>
      <c r="B10" s="72" t="s">
        <v>200</v>
      </c>
      <c r="C10" s="64"/>
      <c r="D10" s="72" t="s">
        <v>201</v>
      </c>
      <c r="E10" s="64"/>
      <c r="F10" s="2"/>
      <c r="G10" s="9"/>
      <c r="H10" s="2"/>
      <c r="I10" s="66"/>
      <c r="J10" s="64"/>
    </row>
    <row r="11" spans="1:10" ht="19.95" customHeight="1" x14ac:dyDescent="0.3">
      <c r="A11" s="57">
        <v>6</v>
      </c>
      <c r="B11" s="66" t="s">
        <v>203</v>
      </c>
      <c r="C11" s="64"/>
      <c r="D11" s="66" t="s">
        <v>204</v>
      </c>
      <c r="E11" s="64"/>
      <c r="F11" s="2"/>
      <c r="G11" s="9"/>
      <c r="H11" s="2"/>
      <c r="I11" s="66"/>
      <c r="J11" s="64"/>
    </row>
    <row r="12" spans="1:10" ht="19.95" customHeight="1" x14ac:dyDescent="0.3">
      <c r="A12" s="56">
        <v>7</v>
      </c>
      <c r="B12" s="72" t="s">
        <v>205</v>
      </c>
      <c r="C12" s="64"/>
      <c r="D12" s="72" t="s">
        <v>206</v>
      </c>
      <c r="E12" s="64"/>
      <c r="F12" s="2"/>
      <c r="G12" s="9"/>
      <c r="H12" s="2"/>
      <c r="I12" s="66"/>
      <c r="J12" s="64"/>
    </row>
    <row r="13" spans="1:10" ht="19.95" customHeight="1" x14ac:dyDescent="0.3">
      <c r="A13" s="57">
        <v>8</v>
      </c>
      <c r="B13" s="66" t="s">
        <v>207</v>
      </c>
      <c r="C13" s="64"/>
      <c r="D13" s="66" t="s">
        <v>208</v>
      </c>
      <c r="E13" s="64"/>
      <c r="F13" s="2"/>
      <c r="G13" s="9"/>
      <c r="H13" s="2"/>
      <c r="I13" s="66"/>
      <c r="J13" s="64"/>
    </row>
    <row r="14" spans="1:10" ht="19.95" customHeight="1" x14ac:dyDescent="0.3">
      <c r="A14" s="56">
        <v>9</v>
      </c>
      <c r="B14" s="72" t="s">
        <v>209</v>
      </c>
      <c r="C14" s="64"/>
      <c r="D14" s="72" t="s">
        <v>192</v>
      </c>
      <c r="E14" s="64"/>
      <c r="F14" s="2"/>
      <c r="G14" s="9"/>
      <c r="H14" s="2"/>
      <c r="I14" s="66"/>
      <c r="J14" s="64"/>
    </row>
    <row r="15" spans="1:10" ht="19.95" customHeight="1" x14ac:dyDescent="0.3">
      <c r="A15" s="57">
        <v>10</v>
      </c>
      <c r="B15" s="66" t="s">
        <v>210</v>
      </c>
      <c r="C15" s="64"/>
      <c r="D15" s="66" t="s">
        <v>211</v>
      </c>
      <c r="E15" s="64"/>
      <c r="F15" s="2"/>
      <c r="G15" s="9"/>
      <c r="H15" s="2"/>
      <c r="I15" s="66"/>
      <c r="J15" s="64"/>
    </row>
    <row r="16" spans="1:10" ht="19.95" customHeight="1" x14ac:dyDescent="0.3">
      <c r="A16" s="56">
        <v>11</v>
      </c>
      <c r="B16" s="72" t="s">
        <v>212</v>
      </c>
      <c r="C16" s="64"/>
      <c r="D16" s="72" t="s">
        <v>213</v>
      </c>
      <c r="E16" s="64"/>
      <c r="F16" s="2"/>
      <c r="G16" s="9"/>
      <c r="H16" s="2"/>
      <c r="I16" s="66"/>
      <c r="J16" s="64"/>
    </row>
    <row r="17" spans="1:10" ht="19.95" customHeight="1" x14ac:dyDescent="0.3">
      <c r="A17" s="57">
        <v>12</v>
      </c>
      <c r="B17" s="66" t="s">
        <v>214</v>
      </c>
      <c r="C17" s="64"/>
      <c r="D17" s="66" t="s">
        <v>215</v>
      </c>
      <c r="E17" s="64"/>
      <c r="F17" s="2"/>
      <c r="G17" s="9"/>
      <c r="H17" s="2"/>
      <c r="I17" s="66"/>
      <c r="J17" s="64"/>
    </row>
    <row r="18" spans="1:10" ht="19.95" customHeight="1" x14ac:dyDescent="0.3">
      <c r="A18" s="56">
        <v>13</v>
      </c>
      <c r="B18" s="72" t="s">
        <v>216</v>
      </c>
      <c r="C18" s="64"/>
      <c r="D18" s="72" t="s">
        <v>217</v>
      </c>
      <c r="E18" s="64"/>
      <c r="F18" s="2"/>
      <c r="G18" s="9"/>
      <c r="H18" s="2"/>
      <c r="I18" s="66"/>
      <c r="J18" s="64"/>
    </row>
    <row r="19" spans="1:10" ht="19.95" customHeight="1" x14ac:dyDescent="0.3">
      <c r="A19" s="57">
        <v>14</v>
      </c>
      <c r="B19" s="66" t="s">
        <v>218</v>
      </c>
      <c r="C19" s="64"/>
      <c r="D19" s="66" t="s">
        <v>219</v>
      </c>
      <c r="E19" s="64"/>
      <c r="F19" s="2"/>
      <c r="G19" s="9"/>
      <c r="H19" s="2"/>
      <c r="I19" s="66"/>
      <c r="J19" s="64"/>
    </row>
    <row r="20" spans="1:10" ht="19.95" customHeight="1" x14ac:dyDescent="0.3">
      <c r="A20" s="56">
        <v>15</v>
      </c>
      <c r="B20" s="72" t="s">
        <v>220</v>
      </c>
      <c r="C20" s="64"/>
      <c r="D20" s="72" t="s">
        <v>192</v>
      </c>
      <c r="E20" s="64"/>
      <c r="F20" s="2"/>
      <c r="G20" s="9"/>
      <c r="H20" s="2"/>
      <c r="I20" s="66"/>
      <c r="J20" s="64"/>
    </row>
    <row r="21" spans="1:10" ht="19.95" customHeight="1" x14ac:dyDescent="0.3">
      <c r="A21" s="57">
        <v>16</v>
      </c>
      <c r="B21" s="66" t="s">
        <v>221</v>
      </c>
      <c r="C21" s="64"/>
      <c r="D21" s="66" t="s">
        <v>222</v>
      </c>
      <c r="E21" s="64"/>
      <c r="F21" s="2"/>
      <c r="G21" s="9"/>
      <c r="H21" s="2"/>
      <c r="I21" s="66"/>
      <c r="J21" s="64"/>
    </row>
    <row r="22" spans="1:10" ht="19.95" customHeight="1" x14ac:dyDescent="0.3">
      <c r="A22" s="56">
        <v>17</v>
      </c>
      <c r="B22" s="72" t="s">
        <v>223</v>
      </c>
      <c r="C22" s="64"/>
      <c r="D22" s="72" t="s">
        <v>224</v>
      </c>
      <c r="E22" s="64"/>
      <c r="F22" s="2"/>
      <c r="G22" s="9"/>
      <c r="H22" s="2"/>
      <c r="I22" s="66"/>
      <c r="J22" s="64"/>
    </row>
    <row r="23" spans="1:10" ht="19.95" customHeight="1" x14ac:dyDescent="0.3">
      <c r="A23" s="57">
        <v>18</v>
      </c>
      <c r="B23" s="66" t="s">
        <v>225</v>
      </c>
      <c r="C23" s="64"/>
      <c r="D23" s="66" t="s">
        <v>226</v>
      </c>
      <c r="E23" s="64"/>
      <c r="F23" s="2"/>
      <c r="G23" s="9"/>
      <c r="H23" s="2"/>
      <c r="I23" s="66"/>
      <c r="J23" s="64"/>
    </row>
    <row r="25" spans="1:10" ht="18" customHeight="1" x14ac:dyDescent="0.3">
      <c r="A25" s="103" t="s">
        <v>227</v>
      </c>
      <c r="B25" s="67"/>
      <c r="C25" s="67"/>
      <c r="D25" s="67"/>
      <c r="E25" s="67"/>
      <c r="F25" s="67"/>
      <c r="G25" s="67"/>
      <c r="H25" s="67"/>
      <c r="I25" s="67"/>
      <c r="J25" s="64"/>
    </row>
    <row r="26" spans="1:10" ht="40.200000000000003" customHeight="1" x14ac:dyDescent="0.3">
      <c r="A26" s="3" t="s">
        <v>181</v>
      </c>
      <c r="B26" s="95" t="s">
        <v>228</v>
      </c>
      <c r="C26" s="96"/>
      <c r="D26" s="3" t="s">
        <v>229</v>
      </c>
      <c r="E26" s="3" t="s">
        <v>230</v>
      </c>
      <c r="F26" s="3" t="s">
        <v>231</v>
      </c>
      <c r="G26" s="3" t="s">
        <v>232</v>
      </c>
      <c r="H26" s="3" t="s">
        <v>233</v>
      </c>
      <c r="I26" s="3" t="s">
        <v>185</v>
      </c>
      <c r="J26" s="3" t="s">
        <v>186</v>
      </c>
    </row>
    <row r="27" spans="1:10" ht="19.95" customHeight="1" x14ac:dyDescent="0.3">
      <c r="A27" s="56">
        <v>1</v>
      </c>
      <c r="B27" s="72" t="s">
        <v>234</v>
      </c>
      <c r="C27" s="64"/>
      <c r="D27" s="56">
        <v>500</v>
      </c>
      <c r="E27" s="4" t="s">
        <v>235</v>
      </c>
      <c r="F27" s="2"/>
      <c r="G27" s="2"/>
      <c r="H27" s="2"/>
      <c r="I27" s="9"/>
      <c r="J27" s="2"/>
    </row>
    <row r="28" spans="1:10" ht="19.95" customHeight="1" x14ac:dyDescent="0.3">
      <c r="A28" s="57">
        <v>2</v>
      </c>
      <c r="B28" s="66" t="s">
        <v>236</v>
      </c>
      <c r="C28" s="64"/>
      <c r="D28" s="57">
        <v>500</v>
      </c>
      <c r="E28" s="7" t="s">
        <v>235</v>
      </c>
      <c r="F28" s="2"/>
      <c r="G28" s="2"/>
      <c r="H28" s="2"/>
      <c r="I28" s="9"/>
      <c r="J28" s="2"/>
    </row>
    <row r="29" spans="1:10" ht="19.95" customHeight="1" x14ac:dyDescent="0.3">
      <c r="A29" s="56">
        <v>3</v>
      </c>
      <c r="B29" s="72" t="s">
        <v>237</v>
      </c>
      <c r="C29" s="64"/>
      <c r="D29" s="56">
        <v>500</v>
      </c>
      <c r="E29" s="4" t="s">
        <v>235</v>
      </c>
      <c r="F29" s="2"/>
      <c r="G29" s="2"/>
      <c r="H29" s="2"/>
      <c r="I29" s="9"/>
      <c r="J29" s="2"/>
    </row>
    <row r="30" spans="1:10" ht="19.95" customHeight="1" x14ac:dyDescent="0.3">
      <c r="A30" s="57">
        <v>4</v>
      </c>
      <c r="B30" s="66" t="s">
        <v>238</v>
      </c>
      <c r="C30" s="64"/>
      <c r="D30" s="57">
        <v>500</v>
      </c>
      <c r="E30" s="7" t="s">
        <v>235</v>
      </c>
      <c r="F30" s="2"/>
      <c r="G30" s="2"/>
      <c r="H30" s="2"/>
      <c r="I30" s="9"/>
      <c r="J30" s="2"/>
    </row>
    <row r="31" spans="1:10" ht="19.95" customHeight="1" x14ac:dyDescent="0.3">
      <c r="A31" s="56">
        <v>5</v>
      </c>
      <c r="B31" s="72" t="s">
        <v>239</v>
      </c>
      <c r="C31" s="64"/>
      <c r="D31" s="56">
        <v>500</v>
      </c>
      <c r="E31" s="4" t="s">
        <v>235</v>
      </c>
      <c r="F31" s="2"/>
      <c r="G31" s="2"/>
      <c r="H31" s="2"/>
      <c r="I31" s="9"/>
      <c r="J31" s="2"/>
    </row>
    <row r="32" spans="1:10" ht="19.95" customHeight="1" x14ac:dyDescent="0.3">
      <c r="A32" s="57">
        <v>6</v>
      </c>
      <c r="B32" s="66" t="s">
        <v>240</v>
      </c>
      <c r="C32" s="64"/>
      <c r="D32" s="57">
        <v>500</v>
      </c>
      <c r="E32" s="7" t="s">
        <v>235</v>
      </c>
      <c r="F32" s="2"/>
      <c r="G32" s="2"/>
      <c r="H32" s="2"/>
      <c r="I32" s="9"/>
      <c r="J32" s="2"/>
    </row>
    <row r="33" spans="1:10" ht="19.95" customHeight="1" x14ac:dyDescent="0.3">
      <c r="A33" s="56">
        <v>7</v>
      </c>
      <c r="B33" s="72" t="s">
        <v>241</v>
      </c>
      <c r="C33" s="64"/>
      <c r="D33" s="56">
        <v>500</v>
      </c>
      <c r="E33" s="4" t="s">
        <v>235</v>
      </c>
      <c r="F33" s="2"/>
      <c r="G33" s="2"/>
      <c r="H33" s="2"/>
      <c r="I33" s="9"/>
      <c r="J33" s="2"/>
    </row>
    <row r="34" spans="1:10" ht="19.95" customHeight="1" x14ac:dyDescent="0.3">
      <c r="A34" s="57">
        <v>8</v>
      </c>
      <c r="B34" s="66" t="s">
        <v>242</v>
      </c>
      <c r="C34" s="64"/>
      <c r="D34" s="57">
        <v>500</v>
      </c>
      <c r="E34" s="7" t="s">
        <v>235</v>
      </c>
      <c r="F34" s="2"/>
      <c r="G34" s="2"/>
      <c r="H34" s="2"/>
      <c r="I34" s="9"/>
      <c r="J34" s="2"/>
    </row>
    <row r="35" spans="1:10" ht="19.95" customHeight="1" x14ac:dyDescent="0.3">
      <c r="A35" s="56">
        <v>9</v>
      </c>
      <c r="B35" s="72" t="s">
        <v>243</v>
      </c>
      <c r="C35" s="64"/>
      <c r="D35" s="56">
        <v>500</v>
      </c>
      <c r="E35" s="4" t="s">
        <v>235</v>
      </c>
      <c r="F35" s="2"/>
      <c r="G35" s="2"/>
      <c r="H35" s="2"/>
      <c r="I35" s="9"/>
      <c r="J35" s="2"/>
    </row>
    <row r="36" spans="1:10" ht="19.95" customHeight="1" x14ac:dyDescent="0.3">
      <c r="A36" s="57">
        <v>10</v>
      </c>
      <c r="B36" s="66" t="s">
        <v>244</v>
      </c>
      <c r="C36" s="64"/>
      <c r="D36" s="57">
        <v>500</v>
      </c>
      <c r="E36" s="7" t="s">
        <v>235</v>
      </c>
      <c r="F36" s="2"/>
      <c r="G36" s="2"/>
      <c r="H36" s="2"/>
      <c r="I36" s="9"/>
      <c r="J36" s="2"/>
    </row>
    <row r="38" spans="1:10" x14ac:dyDescent="0.3">
      <c r="A38" s="103" t="s">
        <v>245</v>
      </c>
      <c r="B38" s="67"/>
      <c r="C38" s="67"/>
      <c r="D38" s="67"/>
      <c r="E38" s="67"/>
      <c r="F38" s="67"/>
      <c r="G38" s="67"/>
      <c r="H38" s="67"/>
      <c r="I38" s="67"/>
      <c r="J38" s="64"/>
    </row>
    <row r="39" spans="1:10" ht="26.4" x14ac:dyDescent="0.3">
      <c r="A39" s="78" t="s">
        <v>42</v>
      </c>
      <c r="B39" s="64"/>
      <c r="C39" s="78" t="s">
        <v>43</v>
      </c>
      <c r="D39" s="64"/>
      <c r="E39" s="3" t="s">
        <v>44</v>
      </c>
      <c r="F39" s="3" t="s">
        <v>246</v>
      </c>
      <c r="G39" s="3" t="s">
        <v>46</v>
      </c>
      <c r="H39" s="3" t="s">
        <v>247</v>
      </c>
      <c r="I39" s="78" t="s">
        <v>47</v>
      </c>
      <c r="J39" s="64"/>
    </row>
    <row r="40" spans="1:10" ht="29.4" customHeight="1" x14ac:dyDescent="0.3">
      <c r="A40" s="66" t="s">
        <v>248</v>
      </c>
      <c r="B40" s="64"/>
      <c r="C40" s="2"/>
      <c r="E40" s="2"/>
      <c r="F40" s="2"/>
      <c r="G40" s="2"/>
      <c r="H40" s="2"/>
      <c r="I40" s="66"/>
      <c r="J40" s="64"/>
    </row>
    <row r="41" spans="1:10" ht="19.95" customHeight="1" x14ac:dyDescent="0.3">
      <c r="A41" s="66" t="s">
        <v>249</v>
      </c>
      <c r="B41" s="64"/>
      <c r="C41" s="2"/>
      <c r="E41" s="2"/>
      <c r="F41" s="2"/>
      <c r="G41" s="2"/>
      <c r="H41" s="2"/>
      <c r="I41" s="66"/>
      <c r="J41" s="64"/>
    </row>
    <row r="42" spans="1:10" ht="19.95" customHeight="1" x14ac:dyDescent="0.3">
      <c r="A42" s="66" t="s">
        <v>250</v>
      </c>
      <c r="B42" s="64"/>
      <c r="C42" s="2"/>
      <c r="E42" s="2"/>
      <c r="F42" s="2"/>
      <c r="G42" s="2"/>
      <c r="H42" s="2"/>
      <c r="I42" s="66"/>
      <c r="J42" s="64"/>
    </row>
    <row r="43" spans="1:10" ht="19.95" customHeight="1" x14ac:dyDescent="0.3">
      <c r="A43" s="66" t="s">
        <v>251</v>
      </c>
      <c r="B43" s="64"/>
      <c r="C43" s="2"/>
      <c r="E43" s="2"/>
      <c r="F43" s="2"/>
      <c r="G43" s="2"/>
      <c r="H43" s="2"/>
      <c r="I43" s="66"/>
      <c r="J43" s="64"/>
    </row>
    <row r="44" spans="1:10" ht="19.95" customHeight="1" x14ac:dyDescent="0.3">
      <c r="A44" s="66" t="s">
        <v>252</v>
      </c>
      <c r="B44" s="64"/>
      <c r="C44" s="2"/>
      <c r="E44" s="2"/>
      <c r="F44" s="2"/>
      <c r="G44" s="2"/>
      <c r="H44" s="2"/>
      <c r="I44" s="66"/>
      <c r="J44" s="64"/>
    </row>
    <row r="45" spans="1:10" ht="19.95" customHeight="1" x14ac:dyDescent="0.3">
      <c r="A45" s="66" t="s">
        <v>253</v>
      </c>
      <c r="B45" s="64"/>
      <c r="C45" s="2"/>
      <c r="E45" s="2"/>
      <c r="F45" s="2"/>
      <c r="G45" s="2"/>
      <c r="H45" s="2"/>
      <c r="I45" s="66"/>
      <c r="J45" s="64"/>
    </row>
    <row r="46" spans="1:10" ht="19.95" customHeight="1" x14ac:dyDescent="0.3">
      <c r="A46" s="66" t="s">
        <v>52</v>
      </c>
      <c r="B46" s="64"/>
      <c r="C46" s="2"/>
      <c r="E46" s="2"/>
      <c r="F46" s="2"/>
      <c r="G46" s="2"/>
      <c r="H46" s="2"/>
      <c r="I46" s="66"/>
      <c r="J46" s="64"/>
    </row>
    <row r="48" spans="1:10" ht="19.95" customHeight="1" x14ac:dyDescent="0.3">
      <c r="A48" s="73" t="s">
        <v>123</v>
      </c>
      <c r="B48" s="67"/>
      <c r="C48" s="67"/>
      <c r="D48" s="67"/>
      <c r="E48" s="67"/>
      <c r="F48" s="67"/>
      <c r="G48" s="67"/>
      <c r="H48" s="67"/>
      <c r="I48" s="67"/>
      <c r="J48" s="64"/>
    </row>
    <row r="49" spans="1:10" ht="28.8" customHeight="1" x14ac:dyDescent="0.3">
      <c r="A49" s="74" t="s">
        <v>124</v>
      </c>
      <c r="B49" s="64"/>
      <c r="C49" s="74" t="s">
        <v>125</v>
      </c>
      <c r="D49" s="64"/>
      <c r="E49" s="74" t="s">
        <v>126</v>
      </c>
      <c r="F49" s="64"/>
      <c r="G49" s="74" t="s">
        <v>127</v>
      </c>
      <c r="H49" s="64"/>
    </row>
    <row r="50" spans="1:10" x14ac:dyDescent="0.3">
      <c r="A50" s="8" t="s">
        <v>128</v>
      </c>
      <c r="B50" s="66"/>
      <c r="C50" s="8" t="s">
        <v>128</v>
      </c>
      <c r="D50" s="66"/>
      <c r="E50" s="8" t="s">
        <v>128</v>
      </c>
      <c r="F50" s="66"/>
      <c r="G50" s="8" t="s">
        <v>128</v>
      </c>
      <c r="H50" s="66"/>
    </row>
    <row r="51" spans="1:10" ht="33" customHeight="1" x14ac:dyDescent="0.3">
      <c r="A51" s="43" t="s">
        <v>129</v>
      </c>
      <c r="B51" s="97"/>
      <c r="C51" s="43" t="s">
        <v>129</v>
      </c>
      <c r="D51" s="97"/>
      <c r="E51" s="43" t="s">
        <v>129</v>
      </c>
      <c r="F51" s="97"/>
      <c r="G51" s="43" t="s">
        <v>129</v>
      </c>
      <c r="H51" s="97"/>
      <c r="I51" s="44"/>
      <c r="J51" s="44"/>
    </row>
    <row r="52" spans="1:10" x14ac:dyDescent="0.3">
      <c r="A52" s="8" t="s">
        <v>130</v>
      </c>
      <c r="B52" s="66"/>
      <c r="C52" s="8" t="s">
        <v>130</v>
      </c>
      <c r="D52" s="66"/>
      <c r="E52" s="8" t="s">
        <v>130</v>
      </c>
      <c r="F52" s="66"/>
      <c r="G52" s="8" t="s">
        <v>130</v>
      </c>
      <c r="H52" s="66"/>
    </row>
    <row r="53" spans="1:10" x14ac:dyDescent="0.3">
      <c r="A53" s="8" t="s">
        <v>131</v>
      </c>
      <c r="B53" s="66"/>
      <c r="C53" s="8" t="s">
        <v>131</v>
      </c>
      <c r="D53" s="66"/>
      <c r="E53" s="8" t="s">
        <v>131</v>
      </c>
      <c r="F53" s="66"/>
      <c r="G53" s="8" t="s">
        <v>131</v>
      </c>
      <c r="H53" s="66"/>
    </row>
    <row r="56" spans="1:10" ht="19.95" customHeight="1" x14ac:dyDescent="0.3">
      <c r="A56" s="98" t="s">
        <v>254</v>
      </c>
      <c r="B56" s="92"/>
      <c r="C56" s="92"/>
      <c r="D56" s="92"/>
      <c r="E56" s="92"/>
      <c r="F56" s="92"/>
      <c r="G56" s="92"/>
      <c r="H56" s="92"/>
      <c r="I56" s="92"/>
      <c r="J56" s="93"/>
    </row>
    <row r="57" spans="1:10" ht="18" customHeight="1" x14ac:dyDescent="0.3">
      <c r="A57" s="94" t="s">
        <v>255</v>
      </c>
      <c r="B57" s="93"/>
      <c r="C57" s="91" t="s">
        <v>256</v>
      </c>
      <c r="D57" s="92"/>
      <c r="E57" s="92"/>
      <c r="F57" s="92"/>
      <c r="G57" s="92"/>
      <c r="H57" s="92"/>
      <c r="I57" s="92"/>
      <c r="J57" s="93"/>
    </row>
    <row r="58" spans="1:10" ht="18" customHeight="1" x14ac:dyDescent="0.3">
      <c r="A58" s="94" t="s">
        <v>148</v>
      </c>
      <c r="B58" s="93"/>
      <c r="C58" s="91" t="s">
        <v>257</v>
      </c>
      <c r="D58" s="92"/>
      <c r="E58" s="92"/>
      <c r="F58" s="92"/>
      <c r="G58" s="92"/>
      <c r="H58" s="92"/>
      <c r="I58" s="92"/>
      <c r="J58" s="93"/>
    </row>
    <row r="59" spans="1:10" ht="18" customHeight="1" x14ac:dyDescent="0.3">
      <c r="A59" s="94" t="s">
        <v>258</v>
      </c>
      <c r="B59" s="93"/>
      <c r="C59" s="91" t="s">
        <v>259</v>
      </c>
      <c r="D59" s="92"/>
      <c r="E59" s="92"/>
      <c r="F59" s="92"/>
      <c r="G59" s="92"/>
      <c r="H59" s="92"/>
      <c r="I59" s="92"/>
      <c r="J59" s="93"/>
    </row>
    <row r="60" spans="1:10" ht="18" customHeight="1" x14ac:dyDescent="0.3">
      <c r="A60" s="94" t="s">
        <v>260</v>
      </c>
      <c r="B60" s="93"/>
      <c r="C60" s="91" t="s">
        <v>261</v>
      </c>
      <c r="D60" s="92"/>
      <c r="E60" s="92"/>
      <c r="F60" s="92"/>
      <c r="G60" s="92"/>
      <c r="H60" s="92"/>
      <c r="I60" s="92"/>
      <c r="J60" s="93"/>
    </row>
    <row r="61" spans="1:10" ht="18" customHeight="1" x14ac:dyDescent="0.3">
      <c r="A61" s="94" t="s">
        <v>262</v>
      </c>
      <c r="B61" s="93"/>
      <c r="C61" s="91" t="s">
        <v>263</v>
      </c>
      <c r="D61" s="92"/>
      <c r="E61" s="92"/>
      <c r="F61" s="92"/>
      <c r="G61" s="92"/>
      <c r="H61" s="92"/>
      <c r="I61" s="92"/>
      <c r="J61" s="93"/>
    </row>
    <row r="62" spans="1:10" ht="18" customHeight="1" x14ac:dyDescent="0.3">
      <c r="A62" s="94" t="s">
        <v>264</v>
      </c>
      <c r="B62" s="93"/>
      <c r="C62" s="91" t="s">
        <v>265</v>
      </c>
      <c r="D62" s="92"/>
      <c r="E62" s="92"/>
      <c r="F62" s="92"/>
      <c r="G62" s="92"/>
      <c r="H62" s="92"/>
      <c r="I62" s="92"/>
      <c r="J62" s="93"/>
    </row>
    <row r="63" spans="1:10" ht="18" customHeight="1" x14ac:dyDescent="0.3">
      <c r="A63" s="94" t="s">
        <v>266</v>
      </c>
      <c r="B63" s="93"/>
      <c r="C63" s="91" t="s">
        <v>1218</v>
      </c>
      <c r="D63" s="92"/>
      <c r="E63" s="92"/>
      <c r="F63" s="92"/>
      <c r="G63" s="92"/>
      <c r="H63" s="92"/>
      <c r="I63" s="92"/>
      <c r="J63" s="93"/>
    </row>
    <row r="65" spans="1:10" ht="19.95" customHeight="1" x14ac:dyDescent="0.3">
      <c r="A65" s="102" t="s">
        <v>267</v>
      </c>
      <c r="B65" s="67"/>
      <c r="C65" s="67"/>
      <c r="D65" s="67"/>
      <c r="E65" s="67"/>
      <c r="F65" s="67"/>
      <c r="G65" s="67"/>
      <c r="H65" s="67"/>
      <c r="I65" s="67"/>
      <c r="J65" s="64"/>
    </row>
    <row r="66" spans="1:10" ht="36" customHeight="1" x14ac:dyDescent="0.3">
      <c r="A66" s="99" t="s">
        <v>268</v>
      </c>
      <c r="B66" s="100"/>
      <c r="C66" s="100"/>
      <c r="D66" s="100"/>
      <c r="E66" s="100"/>
      <c r="F66" s="100"/>
      <c r="G66" s="100"/>
      <c r="H66" s="100"/>
      <c r="I66" s="100"/>
      <c r="J66" s="101"/>
    </row>
    <row r="67" spans="1:10" ht="28.05" customHeight="1" x14ac:dyDescent="0.3">
      <c r="A67" s="28" t="s">
        <v>269</v>
      </c>
      <c r="B67" s="28" t="s">
        <v>270</v>
      </c>
      <c r="C67" s="28" t="s">
        <v>271</v>
      </c>
      <c r="D67" s="28" t="s">
        <v>272</v>
      </c>
      <c r="E67" s="28" t="s">
        <v>273</v>
      </c>
      <c r="F67" s="28" t="s">
        <v>274</v>
      </c>
      <c r="G67" s="28" t="s">
        <v>275</v>
      </c>
      <c r="H67" s="28" t="s">
        <v>276</v>
      </c>
      <c r="I67" s="28" t="s">
        <v>277</v>
      </c>
      <c r="J67" s="28" t="s">
        <v>278</v>
      </c>
    </row>
    <row r="68" spans="1:10" ht="25.05" customHeight="1" x14ac:dyDescent="0.3">
      <c r="A68" s="29" t="s">
        <v>279</v>
      </c>
      <c r="B68" s="30">
        <v>3</v>
      </c>
      <c r="C68" s="31" t="e">
        <f>AVERAGE(D416:D418)</f>
        <v>#DIV/0!</v>
      </c>
      <c r="D68" s="31" t="e">
        <f>STDEV(D416:D418)</f>
        <v>#DIV/0!</v>
      </c>
      <c r="E68" s="31" t="e">
        <f>VAR(D416:D418)</f>
        <v>#DIV/0!</v>
      </c>
      <c r="F68" s="31">
        <f>MIN(D416:D418)</f>
        <v>0</v>
      </c>
      <c r="G68" s="31">
        <f>MAX(D416:D418)</f>
        <v>0</v>
      </c>
      <c r="H68" s="31">
        <f>MAX(D416:D418)-MIN(D416:D418)</f>
        <v>0</v>
      </c>
      <c r="I68" s="32" t="e">
        <f>IF(AVERAGE(D416:D418)&lt;&gt;0, STDEV(D416:D418)/AVERAGE(D416:D418)*100, 0)</f>
        <v>#DIV/0!</v>
      </c>
      <c r="J68" s="33" t="s">
        <v>280</v>
      </c>
    </row>
    <row r="69" spans="1:10" ht="25.05" customHeight="1" x14ac:dyDescent="0.3">
      <c r="A69" s="29" t="s">
        <v>281</v>
      </c>
      <c r="B69" s="30">
        <v>3</v>
      </c>
      <c r="C69" s="31" t="e">
        <f>AVERAGE(E416:E418)</f>
        <v>#DIV/0!</v>
      </c>
      <c r="D69" s="31" t="e">
        <f>STDEV(E416:E418)</f>
        <v>#DIV/0!</v>
      </c>
      <c r="E69" s="31" t="e">
        <f>VAR(E416:E418)</f>
        <v>#DIV/0!</v>
      </c>
      <c r="F69" s="31">
        <f>MIN(E416:E418)</f>
        <v>0</v>
      </c>
      <c r="G69" s="31">
        <f>MAX(E416:E418)</f>
        <v>0</v>
      </c>
      <c r="H69" s="31">
        <f>MAX(E416:E418)-MIN(E416:E418)</f>
        <v>0</v>
      </c>
      <c r="I69" s="32" t="e">
        <f>IF(AVERAGE(E416:E418)&lt;&gt;0, STDEV(E416:E418)/AVERAGE(E416:E418)*100, 0)</f>
        <v>#DIV/0!</v>
      </c>
      <c r="J69" s="33" t="s">
        <v>280</v>
      </c>
    </row>
    <row r="70" spans="1:10" ht="25.05" customHeight="1" x14ac:dyDescent="0.3">
      <c r="A70" s="29" t="s">
        <v>282</v>
      </c>
      <c r="B70" s="30">
        <v>3</v>
      </c>
      <c r="C70" s="31" t="e">
        <f>AVERAGE(F416:F418)</f>
        <v>#DIV/0!</v>
      </c>
      <c r="D70" s="31" t="e">
        <f>STDEV(F416:F418)</f>
        <v>#DIV/0!</v>
      </c>
      <c r="E70" s="31" t="e">
        <f>VAR(F416:F418)</f>
        <v>#DIV/0!</v>
      </c>
      <c r="F70" s="31">
        <f>MIN(F416:F418)</f>
        <v>0</v>
      </c>
      <c r="G70" s="31">
        <f>MAX(F416:F418)</f>
        <v>0</v>
      </c>
      <c r="H70" s="31">
        <f>MAX(F416:F418)-MIN(F416:F418)</f>
        <v>0</v>
      </c>
      <c r="I70" s="32" t="e">
        <f>IF(AVERAGE(F416:F418)&lt;&gt;0, STDEV(F416:F418)/AVERAGE(F416:F418)*100, 0)</f>
        <v>#DIV/0!</v>
      </c>
      <c r="J70" s="33" t="s">
        <v>280</v>
      </c>
    </row>
    <row r="72" spans="1:10" ht="19.95" customHeight="1" x14ac:dyDescent="0.3">
      <c r="A72" s="90" t="s">
        <v>152</v>
      </c>
      <c r="B72" s="67"/>
      <c r="C72" s="67"/>
      <c r="D72" s="67"/>
      <c r="E72" s="67"/>
      <c r="F72" s="67"/>
      <c r="G72" s="67"/>
      <c r="H72" s="67"/>
      <c r="I72" s="67"/>
      <c r="J72" s="64"/>
    </row>
    <row r="73" spans="1:10" ht="16.05" customHeight="1" x14ac:dyDescent="0.3">
      <c r="A73" s="63" t="s">
        <v>283</v>
      </c>
      <c r="B73" s="64"/>
      <c r="C73" s="71" t="s">
        <v>284</v>
      </c>
      <c r="D73" s="67"/>
      <c r="E73" s="67"/>
      <c r="F73" s="67"/>
      <c r="G73" s="67"/>
      <c r="H73" s="67"/>
      <c r="I73" s="67"/>
      <c r="J73" s="64"/>
    </row>
    <row r="74" spans="1:10" ht="16.05" customHeight="1" x14ac:dyDescent="0.3">
      <c r="A74" s="63" t="s">
        <v>285</v>
      </c>
      <c r="B74" s="64"/>
      <c r="C74" s="71" t="s">
        <v>286</v>
      </c>
      <c r="D74" s="67"/>
      <c r="E74" s="67"/>
      <c r="F74" s="67"/>
      <c r="G74" s="67"/>
      <c r="H74" s="67"/>
      <c r="I74" s="67"/>
      <c r="J74" s="64"/>
    </row>
    <row r="75" spans="1:10" ht="16.05" customHeight="1" x14ac:dyDescent="0.3">
      <c r="A75" s="63" t="s">
        <v>287</v>
      </c>
      <c r="B75" s="64"/>
      <c r="C75" s="71" t="s">
        <v>288</v>
      </c>
      <c r="D75" s="67"/>
      <c r="E75" s="67"/>
      <c r="F75" s="67"/>
      <c r="G75" s="67"/>
      <c r="H75" s="67"/>
      <c r="I75" s="67"/>
      <c r="J75" s="64"/>
    </row>
    <row r="76" spans="1:10" ht="16.05" customHeight="1" x14ac:dyDescent="0.3">
      <c r="A76" s="63" t="s">
        <v>289</v>
      </c>
      <c r="B76" s="64"/>
      <c r="C76" s="71" t="s">
        <v>290</v>
      </c>
      <c r="D76" s="67"/>
      <c r="E76" s="67"/>
      <c r="F76" s="67"/>
      <c r="G76" s="67"/>
      <c r="H76" s="67"/>
      <c r="I76" s="67"/>
      <c r="J76" s="64"/>
    </row>
    <row r="77" spans="1:10" ht="16.05" customHeight="1" x14ac:dyDescent="0.3">
      <c r="A77" s="63" t="s">
        <v>291</v>
      </c>
      <c r="B77" s="64"/>
      <c r="C77" s="71" t="s">
        <v>292</v>
      </c>
      <c r="D77" s="67"/>
      <c r="E77" s="67"/>
      <c r="F77" s="67"/>
      <c r="G77" s="67"/>
      <c r="H77" s="67"/>
      <c r="I77" s="67"/>
      <c r="J77" s="64"/>
    </row>
    <row r="78" spans="1:10" ht="16.05" customHeight="1" x14ac:dyDescent="0.3">
      <c r="A78" s="63" t="s">
        <v>293</v>
      </c>
      <c r="B78" s="64"/>
      <c r="C78" s="71" t="s">
        <v>294</v>
      </c>
      <c r="D78" s="67"/>
      <c r="E78" s="67"/>
      <c r="F78" s="67"/>
      <c r="G78" s="67"/>
      <c r="H78" s="67"/>
      <c r="I78" s="67"/>
      <c r="J78" s="64"/>
    </row>
    <row r="79" spans="1:10" ht="16.05" customHeight="1" x14ac:dyDescent="0.3">
      <c r="A79" s="63" t="s">
        <v>295</v>
      </c>
      <c r="B79" s="64"/>
      <c r="C79" s="71" t="s">
        <v>296</v>
      </c>
      <c r="D79" s="67"/>
      <c r="E79" s="67"/>
      <c r="F79" s="67"/>
      <c r="G79" s="67"/>
      <c r="H79" s="67"/>
      <c r="I79" s="67"/>
      <c r="J79" s="64"/>
    </row>
  </sheetData>
  <mergeCells count="144">
    <mergeCell ref="A1:J1"/>
    <mergeCell ref="I9:J9"/>
    <mergeCell ref="D13:E13"/>
    <mergeCell ref="B7:C7"/>
    <mergeCell ref="A44:B44"/>
    <mergeCell ref="H52"/>
    <mergeCell ref="I11:J11"/>
    <mergeCell ref="D15:E15"/>
    <mergeCell ref="I45:J45"/>
    <mergeCell ref="D5:E5"/>
    <mergeCell ref="B33:C33"/>
    <mergeCell ref="A41:B41"/>
    <mergeCell ref="B17:C17"/>
    <mergeCell ref="D11:E11"/>
    <mergeCell ref="A2:J2"/>
    <mergeCell ref="C49:D49"/>
    <mergeCell ref="I6:J6"/>
    <mergeCell ref="A3:J3"/>
    <mergeCell ref="A4:J4"/>
    <mergeCell ref="I5:J5"/>
    <mergeCell ref="D6:E6"/>
    <mergeCell ref="I7:J7"/>
    <mergeCell ref="B5:C5"/>
    <mergeCell ref="B19:C19"/>
    <mergeCell ref="C79:J79"/>
    <mergeCell ref="C39:D39"/>
    <mergeCell ref="B51"/>
    <mergeCell ref="I46:J46"/>
    <mergeCell ref="D18:E18"/>
    <mergeCell ref="B36:C36"/>
    <mergeCell ref="C61:J61"/>
    <mergeCell ref="B20:C20"/>
    <mergeCell ref="G49:H49"/>
    <mergeCell ref="A62:B62"/>
    <mergeCell ref="I19:J19"/>
    <mergeCell ref="F50"/>
    <mergeCell ref="H50"/>
    <mergeCell ref="C76:J76"/>
    <mergeCell ref="B53"/>
    <mergeCell ref="A77:B77"/>
    <mergeCell ref="H53"/>
    <mergeCell ref="C78:J78"/>
    <mergeCell ref="A40:B40"/>
    <mergeCell ref="C62:J62"/>
    <mergeCell ref="A63:B63"/>
    <mergeCell ref="A72:J72"/>
    <mergeCell ref="D52"/>
    <mergeCell ref="A78:B78"/>
    <mergeCell ref="A73:B73"/>
    <mergeCell ref="A79:B79"/>
    <mergeCell ref="F52"/>
    <mergeCell ref="C74:J74"/>
    <mergeCell ref="A46:B46"/>
    <mergeCell ref="C58:J58"/>
    <mergeCell ref="I8:J8"/>
    <mergeCell ref="I42:J42"/>
    <mergeCell ref="A25:J25"/>
    <mergeCell ref="F53"/>
    <mergeCell ref="C60:J60"/>
    <mergeCell ref="A74:B74"/>
    <mergeCell ref="I44:J44"/>
    <mergeCell ref="A61:B61"/>
    <mergeCell ref="B14:C14"/>
    <mergeCell ref="A76:B76"/>
    <mergeCell ref="D14:E14"/>
    <mergeCell ref="I18:J18"/>
    <mergeCell ref="B16:C16"/>
    <mergeCell ref="B31:C31"/>
    <mergeCell ref="I14:J14"/>
    <mergeCell ref="B12:C12"/>
    <mergeCell ref="D12:E12"/>
    <mergeCell ref="C63:J63"/>
    <mergeCell ref="D19:E19"/>
    <mergeCell ref="B28:C28"/>
    <mergeCell ref="A48:J48"/>
    <mergeCell ref="A59:B59"/>
    <mergeCell ref="I16:J16"/>
    <mergeCell ref="D20:E20"/>
    <mergeCell ref="I20:J20"/>
    <mergeCell ref="B6:C6"/>
    <mergeCell ref="A38:J38"/>
    <mergeCell ref="D9:E9"/>
    <mergeCell ref="D22:E22"/>
    <mergeCell ref="B27:C27"/>
    <mergeCell ref="D7:E7"/>
    <mergeCell ref="B22:C22"/>
    <mergeCell ref="I12:J12"/>
    <mergeCell ref="D16:E16"/>
    <mergeCell ref="I43:J43"/>
    <mergeCell ref="A42:B42"/>
    <mergeCell ref="D51"/>
    <mergeCell ref="B15:C15"/>
    <mergeCell ref="I23:J23"/>
    <mergeCell ref="D50"/>
    <mergeCell ref="B52"/>
    <mergeCell ref="A49:B49"/>
    <mergeCell ref="I41:J41"/>
    <mergeCell ref="B21:C21"/>
    <mergeCell ref="I17:J17"/>
    <mergeCell ref="A75:B75"/>
    <mergeCell ref="A57:B57"/>
    <mergeCell ref="C75:J75"/>
    <mergeCell ref="B8:C8"/>
    <mergeCell ref="D8:E8"/>
    <mergeCell ref="C59:J59"/>
    <mergeCell ref="A43:B43"/>
    <mergeCell ref="H51"/>
    <mergeCell ref="A56:J56"/>
    <mergeCell ref="I40:J40"/>
    <mergeCell ref="I21:J21"/>
    <mergeCell ref="B34:C34"/>
    <mergeCell ref="F51"/>
    <mergeCell ref="A66:J66"/>
    <mergeCell ref="B9:C9"/>
    <mergeCell ref="D21:E21"/>
    <mergeCell ref="B30:C30"/>
    <mergeCell ref="D17:E17"/>
    <mergeCell ref="A60:B60"/>
    <mergeCell ref="C73:J73"/>
    <mergeCell ref="A65:J65"/>
    <mergeCell ref="D53"/>
    <mergeCell ref="C57:J57"/>
    <mergeCell ref="A58:B58"/>
    <mergeCell ref="C77:J77"/>
    <mergeCell ref="B29:C29"/>
    <mergeCell ref="E49:F49"/>
    <mergeCell ref="I10:J10"/>
    <mergeCell ref="B23:C23"/>
    <mergeCell ref="D23:E23"/>
    <mergeCell ref="B32:C32"/>
    <mergeCell ref="A45:B45"/>
    <mergeCell ref="B13:C13"/>
    <mergeCell ref="B18:C18"/>
    <mergeCell ref="I13:J13"/>
    <mergeCell ref="D10:E10"/>
    <mergeCell ref="I22:J22"/>
    <mergeCell ref="B50"/>
    <mergeCell ref="B11:C11"/>
    <mergeCell ref="I15:J15"/>
    <mergeCell ref="B10:C10"/>
    <mergeCell ref="B35:C35"/>
    <mergeCell ref="I39:J39"/>
    <mergeCell ref="A39:B39"/>
    <mergeCell ref="B26:C26"/>
  </mergeCells>
  <pageMargins left="0.75" right="0.75" top="1" bottom="1" header="0.5" footer="0.5"/>
  <pageSetup orientation="portrait" r:id="rId1"/>
  <ignoredErrors>
    <ignoredError sqref="C68" evalErro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workbookViewId="0">
      <pane ySplit="2" topLeftCell="A46" activePane="bottomLeft" state="frozen"/>
      <selection pane="bottomLeft" activeCell="I53" sqref="I53:J53"/>
    </sheetView>
  </sheetViews>
  <sheetFormatPr defaultRowHeight="14.4" x14ac:dyDescent="0.3"/>
  <cols>
    <col min="1" max="1" width="18.44140625" customWidth="1"/>
    <col min="2" max="2" width="21.21875" customWidth="1"/>
    <col min="3" max="4" width="18" customWidth="1"/>
    <col min="5" max="5" width="14" customWidth="1"/>
    <col min="6" max="6" width="14.88671875" customWidth="1"/>
    <col min="7" max="7" width="12" customWidth="1"/>
    <col min="8" max="8" width="18.33203125" customWidth="1"/>
    <col min="9" max="9" width="14" customWidth="1"/>
    <col min="10" max="10" width="22" customWidth="1"/>
  </cols>
  <sheetData>
    <row r="1" spans="1:10" ht="22.05" customHeight="1" x14ac:dyDescent="0.3">
      <c r="A1" s="104" t="s">
        <v>1227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119" t="s">
        <v>297</v>
      </c>
      <c r="B2" s="92"/>
      <c r="C2" s="92"/>
      <c r="D2" s="92"/>
      <c r="E2" s="92"/>
      <c r="F2" s="92"/>
      <c r="G2" s="92"/>
      <c r="H2" s="92"/>
      <c r="I2" s="92"/>
      <c r="J2" s="93"/>
    </row>
    <row r="3" spans="1:10" s="42" customFormat="1" ht="59.4" customHeight="1" x14ac:dyDescent="0.3">
      <c r="A3" s="105" t="s">
        <v>298</v>
      </c>
      <c r="B3" s="106"/>
      <c r="C3" s="106"/>
      <c r="D3" s="106"/>
      <c r="E3" s="106"/>
      <c r="F3" s="106"/>
      <c r="G3" s="106"/>
      <c r="H3" s="106"/>
      <c r="I3" s="106"/>
      <c r="J3" s="107"/>
    </row>
    <row r="4" spans="1:10" x14ac:dyDescent="0.3">
      <c r="A4" s="103" t="s">
        <v>299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x14ac:dyDescent="0.3">
      <c r="A5" s="78" t="s">
        <v>300</v>
      </c>
      <c r="B5" s="64"/>
      <c r="C5" s="3" t="s">
        <v>301</v>
      </c>
      <c r="D5" s="78" t="s">
        <v>300</v>
      </c>
      <c r="E5" s="64"/>
      <c r="F5" s="3" t="s">
        <v>301</v>
      </c>
      <c r="G5" s="78" t="s">
        <v>300</v>
      </c>
      <c r="H5" s="64"/>
      <c r="I5" s="78" t="s">
        <v>301</v>
      </c>
      <c r="J5" s="64"/>
    </row>
    <row r="6" spans="1:10" ht="25.05" customHeight="1" x14ac:dyDescent="0.3">
      <c r="A6" s="108" t="s">
        <v>11</v>
      </c>
      <c r="B6" s="64"/>
      <c r="C6" s="11" t="s">
        <v>302</v>
      </c>
      <c r="D6" s="108" t="s">
        <v>142</v>
      </c>
      <c r="E6" s="64"/>
      <c r="F6" s="11" t="s">
        <v>303</v>
      </c>
      <c r="G6" s="108" t="s">
        <v>304</v>
      </c>
      <c r="H6" s="64"/>
      <c r="I6" s="117" t="s">
        <v>305</v>
      </c>
      <c r="J6" s="64"/>
    </row>
    <row r="7" spans="1:10" ht="25.05" customHeight="1" x14ac:dyDescent="0.3">
      <c r="A7" s="108" t="s">
        <v>306</v>
      </c>
      <c r="B7" s="64"/>
      <c r="C7" s="12" t="s">
        <v>307</v>
      </c>
      <c r="D7" s="108" t="s">
        <v>308</v>
      </c>
      <c r="E7" s="64"/>
      <c r="F7" s="12" t="s">
        <v>309</v>
      </c>
      <c r="G7" s="108" t="s">
        <v>310</v>
      </c>
      <c r="H7" s="64"/>
      <c r="I7" s="115">
        <v>50</v>
      </c>
      <c r="J7" s="64"/>
    </row>
    <row r="8" spans="1:10" ht="25.05" customHeight="1" x14ac:dyDescent="0.3">
      <c r="A8" s="108" t="s">
        <v>9</v>
      </c>
      <c r="B8" s="64"/>
      <c r="C8" s="45">
        <v>68.5</v>
      </c>
      <c r="D8" s="108" t="s">
        <v>15</v>
      </c>
      <c r="E8" s="64"/>
      <c r="F8" s="11" t="s">
        <v>16</v>
      </c>
      <c r="G8" s="108" t="s">
        <v>23</v>
      </c>
      <c r="H8" s="64"/>
      <c r="I8" s="111">
        <v>83.78</v>
      </c>
      <c r="J8" s="64"/>
    </row>
    <row r="9" spans="1:10" ht="25.05" customHeight="1" x14ac:dyDescent="0.3">
      <c r="A9" s="108" t="s">
        <v>311</v>
      </c>
      <c r="B9" s="64"/>
      <c r="C9" s="46">
        <v>3.1099999999999999E-2</v>
      </c>
      <c r="D9" s="108" t="s">
        <v>312</v>
      </c>
      <c r="E9" s="64"/>
      <c r="F9" s="46">
        <v>0.28520000000000001</v>
      </c>
      <c r="G9" s="108" t="s">
        <v>313</v>
      </c>
      <c r="H9" s="64"/>
      <c r="I9" s="115">
        <v>19.64</v>
      </c>
      <c r="J9" s="64"/>
    </row>
    <row r="10" spans="1:10" ht="25.05" customHeight="1" x14ac:dyDescent="0.3">
      <c r="A10" s="108" t="s">
        <v>314</v>
      </c>
      <c r="B10" s="64"/>
      <c r="C10" s="45">
        <v>0.123</v>
      </c>
      <c r="D10" s="108" t="s">
        <v>315</v>
      </c>
      <c r="E10" s="64"/>
      <c r="F10" s="45">
        <v>0.8</v>
      </c>
      <c r="G10" s="108" t="s">
        <v>316</v>
      </c>
      <c r="H10" s="64"/>
      <c r="I10" s="111">
        <v>55.44</v>
      </c>
      <c r="J10" s="64"/>
    </row>
    <row r="11" spans="1:10" ht="25.05" customHeight="1" x14ac:dyDescent="0.3">
      <c r="A11" s="108" t="s">
        <v>317</v>
      </c>
      <c r="B11" s="64"/>
      <c r="C11" s="46">
        <v>0.60599999999999998</v>
      </c>
      <c r="D11" s="108" t="s">
        <v>318</v>
      </c>
      <c r="E11" s="64"/>
      <c r="F11" s="46">
        <v>2.82</v>
      </c>
      <c r="G11" s="108" t="s">
        <v>23</v>
      </c>
      <c r="H11" s="64"/>
      <c r="I11" s="118" t="s">
        <v>24</v>
      </c>
      <c r="J11" s="64"/>
    </row>
    <row r="12" spans="1:10" ht="25.05" customHeight="1" x14ac:dyDescent="0.3">
      <c r="A12" s="108" t="s">
        <v>319</v>
      </c>
      <c r="B12" s="64"/>
      <c r="C12" s="45">
        <v>11.79</v>
      </c>
      <c r="D12" s="108" t="s">
        <v>320</v>
      </c>
      <c r="E12" s="64"/>
      <c r="F12" s="45">
        <v>33.270000000000003</v>
      </c>
      <c r="G12" s="108" t="s">
        <v>321</v>
      </c>
      <c r="H12" s="64"/>
      <c r="I12" s="111">
        <v>0.6</v>
      </c>
      <c r="J12" s="64"/>
    </row>
    <row r="13" spans="1:10" ht="25.05" customHeight="1" x14ac:dyDescent="0.3">
      <c r="A13" s="108" t="s">
        <v>322</v>
      </c>
      <c r="B13" s="64"/>
      <c r="C13" s="46">
        <v>19.649999999999999</v>
      </c>
      <c r="D13" s="108" t="s">
        <v>323</v>
      </c>
      <c r="E13" s="64"/>
      <c r="F13" s="46">
        <v>55.44</v>
      </c>
      <c r="G13" s="108" t="s">
        <v>324</v>
      </c>
      <c r="H13" s="64"/>
      <c r="I13" s="115">
        <v>3.0000000000000001E-3</v>
      </c>
      <c r="J13" s="64"/>
    </row>
    <row r="14" spans="1:10" ht="25.05" customHeight="1" x14ac:dyDescent="0.3">
      <c r="A14" s="108" t="s">
        <v>325</v>
      </c>
      <c r="B14" s="64"/>
      <c r="C14" s="45">
        <v>1200</v>
      </c>
      <c r="D14" s="108" t="s">
        <v>326</v>
      </c>
      <c r="E14" s="64"/>
      <c r="F14" s="11" t="s">
        <v>327</v>
      </c>
      <c r="G14" s="108" t="s">
        <v>328</v>
      </c>
      <c r="H14" s="64"/>
      <c r="I14" s="117" t="s">
        <v>329</v>
      </c>
      <c r="J14" s="64"/>
    </row>
    <row r="16" spans="1:10" x14ac:dyDescent="0.3">
      <c r="A16" s="103" t="s">
        <v>330</v>
      </c>
      <c r="B16" s="67"/>
      <c r="C16" s="67"/>
      <c r="D16" s="67"/>
      <c r="E16" s="67"/>
      <c r="F16" s="67"/>
      <c r="G16" s="67"/>
      <c r="H16" s="67"/>
      <c r="I16" s="67"/>
      <c r="J16" s="64"/>
    </row>
    <row r="17" spans="1:10" ht="30" customHeight="1" x14ac:dyDescent="0.3">
      <c r="A17" s="3" t="s">
        <v>331</v>
      </c>
      <c r="B17" s="3" t="s">
        <v>332</v>
      </c>
      <c r="C17" s="3" t="s">
        <v>333</v>
      </c>
      <c r="D17" s="3" t="s">
        <v>334</v>
      </c>
      <c r="E17" s="3" t="s">
        <v>335</v>
      </c>
      <c r="F17" s="3" t="s">
        <v>336</v>
      </c>
      <c r="G17" s="3" t="s">
        <v>337</v>
      </c>
      <c r="H17" s="3" t="s">
        <v>338</v>
      </c>
      <c r="I17" s="3" t="s">
        <v>339</v>
      </c>
      <c r="J17" s="3" t="s">
        <v>47</v>
      </c>
    </row>
    <row r="18" spans="1:10" x14ac:dyDescent="0.3">
      <c r="A18" s="120" t="s">
        <v>340</v>
      </c>
      <c r="B18" s="67"/>
      <c r="C18" s="67"/>
      <c r="D18" s="67"/>
      <c r="E18" s="67"/>
      <c r="F18" s="67"/>
      <c r="G18" s="67"/>
      <c r="H18" s="67"/>
      <c r="I18" s="67"/>
      <c r="J18" s="64"/>
    </row>
    <row r="19" spans="1:10" ht="19.95" customHeight="1" x14ac:dyDescent="0.3">
      <c r="A19" s="13" t="s">
        <v>341</v>
      </c>
      <c r="B19" s="13" t="s">
        <v>342</v>
      </c>
      <c r="C19" s="47">
        <v>9.9700000000000006</v>
      </c>
      <c r="D19" s="47">
        <v>13</v>
      </c>
      <c r="E19" s="47">
        <v>9.9700000000000006</v>
      </c>
      <c r="F19" s="47">
        <v>13.5</v>
      </c>
      <c r="G19" s="47">
        <v>0.60599999999999998</v>
      </c>
      <c r="H19" s="13" t="s">
        <v>343</v>
      </c>
      <c r="I19" s="13" t="s">
        <v>344</v>
      </c>
      <c r="J19" s="13" t="s">
        <v>345</v>
      </c>
    </row>
    <row r="20" spans="1:10" ht="19.95" customHeight="1" x14ac:dyDescent="0.3">
      <c r="A20" s="14" t="s">
        <v>346</v>
      </c>
      <c r="B20" s="14" t="s">
        <v>347</v>
      </c>
      <c r="C20" s="48">
        <v>14.06</v>
      </c>
      <c r="D20" s="48">
        <v>18.25</v>
      </c>
      <c r="E20" s="48">
        <v>14.06</v>
      </c>
      <c r="F20" s="48">
        <v>19.649999999999999</v>
      </c>
      <c r="G20" s="48">
        <v>0.60599999999999998</v>
      </c>
      <c r="H20" s="14" t="s">
        <v>343</v>
      </c>
      <c r="I20" s="14" t="s">
        <v>344</v>
      </c>
      <c r="J20" s="14" t="s">
        <v>348</v>
      </c>
    </row>
    <row r="21" spans="1:10" ht="19.95" customHeight="1" x14ac:dyDescent="0.3">
      <c r="A21" s="13" t="s">
        <v>349</v>
      </c>
      <c r="B21" s="13" t="s">
        <v>342</v>
      </c>
      <c r="C21" s="47">
        <v>14.06</v>
      </c>
      <c r="D21" s="47">
        <v>18.25</v>
      </c>
      <c r="E21" s="47">
        <v>14.06</v>
      </c>
      <c r="F21" s="47">
        <v>19.649999999999999</v>
      </c>
      <c r="G21" s="47">
        <v>0.60599999999999998</v>
      </c>
      <c r="H21" s="47">
        <v>0.35</v>
      </c>
      <c r="I21" s="13" t="s">
        <v>344</v>
      </c>
      <c r="J21" s="13" t="s">
        <v>350</v>
      </c>
    </row>
    <row r="22" spans="1:10" ht="19.95" customHeight="1" x14ac:dyDescent="0.3">
      <c r="A22" s="14" t="s">
        <v>351</v>
      </c>
      <c r="B22" s="14" t="s">
        <v>342</v>
      </c>
      <c r="C22" s="48">
        <v>17.399999999999999</v>
      </c>
      <c r="D22" s="48">
        <v>19.14</v>
      </c>
      <c r="E22" s="48">
        <v>17.399999999999999</v>
      </c>
      <c r="F22" s="48">
        <v>20</v>
      </c>
      <c r="G22" s="48">
        <v>0.60599999999999998</v>
      </c>
      <c r="H22" s="48">
        <v>0.7</v>
      </c>
      <c r="I22" s="14" t="s">
        <v>344</v>
      </c>
      <c r="J22" s="14" t="s">
        <v>352</v>
      </c>
    </row>
    <row r="23" spans="1:10" ht="19.95" customHeight="1" x14ac:dyDescent="0.3">
      <c r="A23" s="13" t="s">
        <v>353</v>
      </c>
      <c r="B23" s="13" t="s">
        <v>354</v>
      </c>
      <c r="C23" s="13" t="s">
        <v>355</v>
      </c>
      <c r="D23" s="13" t="s">
        <v>354</v>
      </c>
      <c r="E23" s="13" t="s">
        <v>354</v>
      </c>
      <c r="F23" s="13" t="s">
        <v>354</v>
      </c>
      <c r="G23" s="13" t="s">
        <v>354</v>
      </c>
      <c r="H23" s="13" t="s">
        <v>354</v>
      </c>
      <c r="I23" s="13" t="s">
        <v>356</v>
      </c>
      <c r="J23" s="13" t="s">
        <v>357</v>
      </c>
    </row>
    <row r="24" spans="1:10" ht="19.95" customHeight="1" x14ac:dyDescent="0.3">
      <c r="A24" s="14" t="s">
        <v>358</v>
      </c>
      <c r="B24" s="14" t="s">
        <v>359</v>
      </c>
      <c r="C24" s="48">
        <v>22.62</v>
      </c>
      <c r="D24" s="48">
        <v>22.97</v>
      </c>
      <c r="E24" s="48">
        <v>22.62</v>
      </c>
      <c r="F24" s="48">
        <v>24.01</v>
      </c>
      <c r="G24" s="48">
        <v>0.60599999999999998</v>
      </c>
      <c r="H24" s="48">
        <v>2</v>
      </c>
      <c r="I24" s="14" t="s">
        <v>344</v>
      </c>
      <c r="J24" s="14" t="s">
        <v>360</v>
      </c>
    </row>
    <row r="25" spans="1:10" ht="19.95" customHeight="1" x14ac:dyDescent="0.3">
      <c r="A25" s="116" t="s">
        <v>361</v>
      </c>
      <c r="B25" s="67"/>
      <c r="C25" s="67"/>
      <c r="D25" s="67"/>
      <c r="E25" s="67"/>
      <c r="F25" s="67"/>
      <c r="G25" s="67"/>
      <c r="H25" s="67"/>
      <c r="I25" s="67"/>
      <c r="J25" s="64"/>
    </row>
    <row r="26" spans="1:10" ht="19.95" customHeight="1" x14ac:dyDescent="0.3">
      <c r="A26" s="15" t="s">
        <v>341</v>
      </c>
      <c r="B26" s="15" t="s">
        <v>342</v>
      </c>
      <c r="C26" s="49">
        <v>6.14</v>
      </c>
      <c r="D26" s="49">
        <v>7</v>
      </c>
      <c r="E26" s="49">
        <v>6.14</v>
      </c>
      <c r="F26" s="49">
        <v>13</v>
      </c>
      <c r="G26" s="15" t="s">
        <v>362</v>
      </c>
      <c r="H26" s="15" t="s">
        <v>343</v>
      </c>
      <c r="I26" s="15" t="s">
        <v>344</v>
      </c>
      <c r="J26" s="15" t="s">
        <v>345</v>
      </c>
    </row>
    <row r="27" spans="1:10" ht="19.95" customHeight="1" x14ac:dyDescent="0.3">
      <c r="A27" s="14" t="s">
        <v>349</v>
      </c>
      <c r="B27" s="14" t="s">
        <v>363</v>
      </c>
      <c r="C27" s="48">
        <v>8.67</v>
      </c>
      <c r="D27" s="48">
        <v>9</v>
      </c>
      <c r="E27" s="48">
        <v>8.67</v>
      </c>
      <c r="F27" s="48">
        <v>16</v>
      </c>
      <c r="G27" s="14" t="s">
        <v>362</v>
      </c>
      <c r="H27" s="48">
        <v>0.35</v>
      </c>
      <c r="I27" s="14" t="s">
        <v>344</v>
      </c>
      <c r="J27" s="14" t="s">
        <v>364</v>
      </c>
    </row>
    <row r="28" spans="1:10" ht="19.95" customHeight="1" x14ac:dyDescent="0.3">
      <c r="A28" s="15" t="s">
        <v>351</v>
      </c>
      <c r="B28" s="15" t="s">
        <v>354</v>
      </c>
      <c r="C28" s="15" t="s">
        <v>365</v>
      </c>
      <c r="D28" s="15" t="s">
        <v>365</v>
      </c>
      <c r="E28" s="15" t="s">
        <v>365</v>
      </c>
      <c r="F28" s="15" t="s">
        <v>365</v>
      </c>
      <c r="G28" s="15" t="s">
        <v>354</v>
      </c>
      <c r="H28" s="15" t="s">
        <v>365</v>
      </c>
      <c r="I28" s="15" t="s">
        <v>356</v>
      </c>
      <c r="J28" s="15" t="s">
        <v>357</v>
      </c>
    </row>
    <row r="29" spans="1:10" ht="19.95" customHeight="1" x14ac:dyDescent="0.3">
      <c r="A29" s="14" t="s">
        <v>353</v>
      </c>
      <c r="B29" s="14" t="s">
        <v>366</v>
      </c>
      <c r="C29" s="48">
        <v>10.3</v>
      </c>
      <c r="D29" s="48">
        <v>12</v>
      </c>
      <c r="E29" s="48">
        <v>10.3</v>
      </c>
      <c r="F29" s="48">
        <v>30</v>
      </c>
      <c r="G29" s="14" t="s">
        <v>362</v>
      </c>
      <c r="H29" s="48">
        <v>0.7</v>
      </c>
      <c r="I29" s="14" t="s">
        <v>344</v>
      </c>
      <c r="J29" s="14" t="s">
        <v>367</v>
      </c>
    </row>
    <row r="30" spans="1:10" ht="19.95" customHeight="1" x14ac:dyDescent="0.3">
      <c r="A30" s="15" t="s">
        <v>358</v>
      </c>
      <c r="B30" s="15" t="s">
        <v>354</v>
      </c>
      <c r="C30" s="15" t="s">
        <v>365</v>
      </c>
      <c r="D30" s="15" t="s">
        <v>365</v>
      </c>
      <c r="E30" s="15" t="s">
        <v>365</v>
      </c>
      <c r="F30" s="15" t="s">
        <v>365</v>
      </c>
      <c r="G30" s="15" t="s">
        <v>354</v>
      </c>
      <c r="H30" s="15" t="s">
        <v>365</v>
      </c>
      <c r="I30" s="15" t="s">
        <v>356</v>
      </c>
      <c r="J30" s="15" t="s">
        <v>357</v>
      </c>
    </row>
    <row r="32" spans="1:10" x14ac:dyDescent="0.3">
      <c r="A32" s="114" t="s">
        <v>368</v>
      </c>
      <c r="B32" s="92"/>
      <c r="C32" s="92"/>
      <c r="D32" s="92"/>
      <c r="E32" s="92"/>
      <c r="F32" s="92"/>
      <c r="G32" s="92"/>
      <c r="H32" s="92"/>
      <c r="I32" s="92"/>
      <c r="J32" s="93"/>
    </row>
    <row r="33" spans="1:10" ht="36.6" customHeight="1" x14ac:dyDescent="0.3">
      <c r="A33" s="138" t="s">
        <v>369</v>
      </c>
      <c r="B33" s="138" t="s">
        <v>300</v>
      </c>
      <c r="C33" s="138" t="s">
        <v>370</v>
      </c>
      <c r="D33" s="138" t="s">
        <v>371</v>
      </c>
      <c r="E33" s="138" t="s">
        <v>372</v>
      </c>
      <c r="F33" s="138" t="s">
        <v>373</v>
      </c>
      <c r="G33" s="138" t="s">
        <v>374</v>
      </c>
      <c r="H33" s="112" t="s">
        <v>47</v>
      </c>
      <c r="I33" s="113"/>
      <c r="J33" s="113"/>
    </row>
    <row r="34" spans="1:10" ht="25.05" customHeight="1" x14ac:dyDescent="0.3">
      <c r="A34" s="139" t="s">
        <v>375</v>
      </c>
      <c r="B34" s="140" t="s">
        <v>376</v>
      </c>
      <c r="C34" s="140" t="s">
        <v>377</v>
      </c>
      <c r="D34" s="140"/>
      <c r="E34" s="140"/>
      <c r="F34" s="140"/>
      <c r="G34" s="140"/>
      <c r="H34" s="141" t="s">
        <v>378</v>
      </c>
      <c r="I34" s="141"/>
      <c r="J34" s="142"/>
    </row>
    <row r="35" spans="1:10" ht="25.05" customHeight="1" x14ac:dyDescent="0.3">
      <c r="A35" s="139" t="s">
        <v>375</v>
      </c>
      <c r="B35" s="143" t="s">
        <v>379</v>
      </c>
      <c r="C35" s="143" t="s">
        <v>380</v>
      </c>
      <c r="D35" s="143"/>
      <c r="E35" s="143"/>
      <c r="F35" s="143"/>
      <c r="G35" s="143"/>
      <c r="H35" s="144" t="s">
        <v>381</v>
      </c>
      <c r="I35" s="144"/>
      <c r="J35" s="142"/>
    </row>
    <row r="36" spans="1:10" ht="25.05" customHeight="1" x14ac:dyDescent="0.3">
      <c r="A36" s="139" t="s">
        <v>382</v>
      </c>
      <c r="B36" s="140" t="s">
        <v>383</v>
      </c>
      <c r="C36" s="140" t="s">
        <v>384</v>
      </c>
      <c r="D36" s="140"/>
      <c r="E36" s="140"/>
      <c r="F36" s="140"/>
      <c r="G36" s="140"/>
      <c r="H36" s="141" t="s">
        <v>385</v>
      </c>
      <c r="I36" s="141"/>
      <c r="J36" s="142"/>
    </row>
    <row r="37" spans="1:10" ht="25.05" customHeight="1" x14ac:dyDescent="0.3">
      <c r="A37" s="139" t="s">
        <v>382</v>
      </c>
      <c r="B37" s="143" t="s">
        <v>386</v>
      </c>
      <c r="C37" s="143" t="s">
        <v>344</v>
      </c>
      <c r="D37" s="143"/>
      <c r="E37" s="143"/>
      <c r="F37" s="143"/>
      <c r="G37" s="143"/>
      <c r="H37" s="144" t="s">
        <v>387</v>
      </c>
      <c r="I37" s="144"/>
      <c r="J37" s="142"/>
    </row>
    <row r="38" spans="1:10" ht="25.05" customHeight="1" x14ac:dyDescent="0.3">
      <c r="A38" s="139" t="s">
        <v>388</v>
      </c>
      <c r="B38" s="140" t="s">
        <v>389</v>
      </c>
      <c r="C38" s="140" t="s">
        <v>390</v>
      </c>
      <c r="D38" s="140"/>
      <c r="E38" s="140"/>
      <c r="F38" s="140"/>
      <c r="G38" s="140"/>
      <c r="H38" s="141" t="s">
        <v>391</v>
      </c>
      <c r="I38" s="141"/>
      <c r="J38" s="142"/>
    </row>
    <row r="39" spans="1:10" ht="25.05" customHeight="1" x14ac:dyDescent="0.3">
      <c r="A39" s="139" t="s">
        <v>388</v>
      </c>
      <c r="B39" s="143" t="s">
        <v>392</v>
      </c>
      <c r="C39" s="143" t="s">
        <v>393</v>
      </c>
      <c r="D39" s="143"/>
      <c r="E39" s="143"/>
      <c r="F39" s="143"/>
      <c r="G39" s="143"/>
      <c r="H39" s="144" t="s">
        <v>394</v>
      </c>
      <c r="I39" s="144"/>
      <c r="J39" s="142"/>
    </row>
    <row r="40" spans="1:10" ht="25.05" customHeight="1" x14ac:dyDescent="0.3">
      <c r="A40" s="139" t="s">
        <v>395</v>
      </c>
      <c r="B40" s="140" t="s">
        <v>396</v>
      </c>
      <c r="C40" s="140" t="s">
        <v>397</v>
      </c>
      <c r="D40" s="140"/>
      <c r="E40" s="140"/>
      <c r="F40" s="140" t="s">
        <v>398</v>
      </c>
      <c r="G40" s="140" t="s">
        <v>398</v>
      </c>
      <c r="H40" s="141" t="s">
        <v>399</v>
      </c>
      <c r="I40" s="141"/>
      <c r="J40" s="142"/>
    </row>
    <row r="41" spans="1:10" ht="25.05" customHeight="1" x14ac:dyDescent="0.3">
      <c r="A41" s="139" t="s">
        <v>400</v>
      </c>
      <c r="B41" s="143" t="s">
        <v>401</v>
      </c>
      <c r="C41" s="143" t="s">
        <v>377</v>
      </c>
      <c r="D41" s="143"/>
      <c r="E41" s="143"/>
      <c r="F41" s="143"/>
      <c r="G41" s="143"/>
      <c r="H41" s="144" t="s">
        <v>402</v>
      </c>
      <c r="I41" s="144"/>
      <c r="J41" s="142"/>
    </row>
    <row r="42" spans="1:10" ht="25.05" customHeight="1" x14ac:dyDescent="0.3">
      <c r="A42" s="139" t="s">
        <v>400</v>
      </c>
      <c r="B42" s="140" t="s">
        <v>403</v>
      </c>
      <c r="C42" s="140" t="s">
        <v>404</v>
      </c>
      <c r="D42" s="140"/>
      <c r="E42" s="140"/>
      <c r="F42" s="140"/>
      <c r="G42" s="140"/>
      <c r="H42" s="145"/>
      <c r="I42" s="146"/>
      <c r="J42" s="142"/>
    </row>
    <row r="43" spans="1:10" ht="25.05" customHeight="1" x14ac:dyDescent="0.3">
      <c r="A43" s="139" t="s">
        <v>405</v>
      </c>
      <c r="B43" s="143" t="s">
        <v>406</v>
      </c>
      <c r="C43" s="143" t="s">
        <v>407</v>
      </c>
      <c r="D43" s="143"/>
      <c r="E43" s="143"/>
      <c r="F43" s="143"/>
      <c r="G43" s="143"/>
      <c r="H43" s="144" t="s">
        <v>408</v>
      </c>
      <c r="I43" s="144"/>
      <c r="J43" s="142"/>
    </row>
    <row r="44" spans="1:10" ht="25.05" customHeight="1" x14ac:dyDescent="0.3">
      <c r="A44" s="139" t="s">
        <v>409</v>
      </c>
      <c r="B44" s="140" t="s">
        <v>410</v>
      </c>
      <c r="C44" s="140" t="s">
        <v>411</v>
      </c>
      <c r="D44" s="140"/>
      <c r="E44" s="140"/>
      <c r="F44" s="140"/>
      <c r="G44" s="140"/>
      <c r="H44" s="145"/>
      <c r="I44" s="146"/>
      <c r="J44" s="142"/>
    </row>
    <row r="45" spans="1:10" ht="25.05" customHeight="1" x14ac:dyDescent="0.3">
      <c r="A45" s="139" t="s">
        <v>412</v>
      </c>
      <c r="B45" s="143" t="s">
        <v>413</v>
      </c>
      <c r="C45" s="143" t="s">
        <v>414</v>
      </c>
      <c r="D45" s="143" t="s">
        <v>398</v>
      </c>
      <c r="E45" s="143" t="s">
        <v>398</v>
      </c>
      <c r="F45" s="143"/>
      <c r="G45" s="143"/>
      <c r="H45" s="144" t="s">
        <v>415</v>
      </c>
      <c r="I45" s="144"/>
      <c r="J45" s="142"/>
    </row>
    <row r="47" spans="1:10" x14ac:dyDescent="0.3">
      <c r="A47" s="114" t="s">
        <v>416</v>
      </c>
      <c r="B47" s="92"/>
      <c r="C47" s="92"/>
      <c r="D47" s="92"/>
      <c r="E47" s="92"/>
      <c r="F47" s="92"/>
      <c r="G47" s="92"/>
      <c r="H47" s="92"/>
      <c r="I47" s="92"/>
      <c r="J47" s="93"/>
    </row>
    <row r="48" spans="1:10" x14ac:dyDescent="0.3">
      <c r="A48" s="3" t="s">
        <v>417</v>
      </c>
      <c r="B48" s="78" t="s">
        <v>300</v>
      </c>
      <c r="C48" s="64"/>
      <c r="D48" s="3" t="s">
        <v>418</v>
      </c>
      <c r="E48" s="3" t="s">
        <v>370</v>
      </c>
      <c r="F48" s="3" t="s">
        <v>419</v>
      </c>
      <c r="G48" s="3" t="s">
        <v>420</v>
      </c>
      <c r="H48" s="3" t="s">
        <v>421</v>
      </c>
      <c r="I48" s="78" t="s">
        <v>47</v>
      </c>
      <c r="J48" s="64"/>
    </row>
    <row r="49" spans="1:10" ht="19.95" customHeight="1" x14ac:dyDescent="0.3">
      <c r="A49" s="16" t="s">
        <v>422</v>
      </c>
      <c r="B49" s="109" t="s">
        <v>423</v>
      </c>
      <c r="C49" s="64"/>
      <c r="D49" s="17" t="s">
        <v>424</v>
      </c>
      <c r="E49" s="50">
        <v>4.5</v>
      </c>
      <c r="F49" s="17"/>
      <c r="G49" s="17"/>
      <c r="H49" s="17" t="s">
        <v>425</v>
      </c>
      <c r="I49" s="109" t="s">
        <v>426</v>
      </c>
      <c r="J49" s="64"/>
    </row>
    <row r="50" spans="1:10" ht="19.95" customHeight="1" x14ac:dyDescent="0.3">
      <c r="A50" s="16" t="s">
        <v>422</v>
      </c>
      <c r="B50" s="110" t="s">
        <v>427</v>
      </c>
      <c r="C50" s="64"/>
      <c r="D50" s="18" t="s">
        <v>428</v>
      </c>
      <c r="E50" s="51">
        <v>800</v>
      </c>
      <c r="F50" s="18"/>
      <c r="G50" s="18"/>
      <c r="H50" s="18" t="s">
        <v>429</v>
      </c>
      <c r="I50" s="110" t="s">
        <v>430</v>
      </c>
      <c r="J50" s="64"/>
    </row>
    <row r="51" spans="1:10" ht="19.95" customHeight="1" x14ac:dyDescent="0.3">
      <c r="A51" s="16" t="s">
        <v>422</v>
      </c>
      <c r="B51" s="109" t="s">
        <v>431</v>
      </c>
      <c r="C51" s="64"/>
      <c r="D51" s="17" t="s">
        <v>66</v>
      </c>
      <c r="E51" s="17" t="s">
        <v>426</v>
      </c>
      <c r="F51" s="17"/>
      <c r="G51" s="17"/>
      <c r="H51" s="17" t="s">
        <v>66</v>
      </c>
      <c r="I51" s="109" t="s">
        <v>432</v>
      </c>
      <c r="J51" s="64"/>
    </row>
    <row r="52" spans="1:10" ht="19.95" customHeight="1" x14ac:dyDescent="0.3">
      <c r="A52" s="16" t="s">
        <v>433</v>
      </c>
      <c r="B52" s="110" t="s">
        <v>434</v>
      </c>
      <c r="C52" s="64"/>
      <c r="D52" s="18" t="s">
        <v>435</v>
      </c>
      <c r="E52" s="18" t="s">
        <v>436</v>
      </c>
      <c r="F52" s="18" t="s">
        <v>436</v>
      </c>
      <c r="G52" s="18" t="s">
        <v>436</v>
      </c>
      <c r="H52" s="18" t="s">
        <v>66</v>
      </c>
      <c r="I52" s="110" t="s">
        <v>357</v>
      </c>
      <c r="J52" s="64"/>
    </row>
    <row r="53" spans="1:10" ht="19.95" customHeight="1" x14ac:dyDescent="0.3">
      <c r="A53" s="16" t="s">
        <v>437</v>
      </c>
      <c r="B53" s="109" t="s">
        <v>438</v>
      </c>
      <c r="C53" s="64"/>
      <c r="D53" s="17" t="s">
        <v>424</v>
      </c>
      <c r="E53" s="50">
        <v>0.11</v>
      </c>
      <c r="F53" s="17"/>
      <c r="G53" s="17"/>
      <c r="H53" s="17" t="s">
        <v>439</v>
      </c>
      <c r="I53" s="109" t="s">
        <v>440</v>
      </c>
      <c r="J53" s="64"/>
    </row>
    <row r="54" spans="1:10" ht="19.95" customHeight="1" x14ac:dyDescent="0.3">
      <c r="A54" s="16" t="s">
        <v>437</v>
      </c>
      <c r="B54" s="110" t="s">
        <v>441</v>
      </c>
      <c r="C54" s="64"/>
      <c r="D54" s="18" t="s">
        <v>66</v>
      </c>
      <c r="E54" s="51">
        <v>0.37</v>
      </c>
      <c r="F54" s="18"/>
      <c r="G54" s="18"/>
      <c r="H54" s="18" t="s">
        <v>66</v>
      </c>
      <c r="I54" s="110" t="s">
        <v>442</v>
      </c>
      <c r="J54" s="64"/>
    </row>
    <row r="55" spans="1:10" ht="19.95" customHeight="1" x14ac:dyDescent="0.3">
      <c r="A55" s="16" t="s">
        <v>437</v>
      </c>
      <c r="B55" s="109" t="s">
        <v>431</v>
      </c>
      <c r="C55" s="64"/>
      <c r="D55" s="17" t="s">
        <v>66</v>
      </c>
      <c r="E55" s="17" t="s">
        <v>443</v>
      </c>
      <c r="F55" s="17"/>
      <c r="G55" s="17"/>
      <c r="H55" s="17" t="s">
        <v>66</v>
      </c>
      <c r="I55" s="109" t="s">
        <v>444</v>
      </c>
      <c r="J55" s="64"/>
    </row>
    <row r="56" spans="1:10" ht="19.95" customHeight="1" x14ac:dyDescent="0.3">
      <c r="A56" s="16" t="s">
        <v>445</v>
      </c>
      <c r="B56" s="110" t="s">
        <v>446</v>
      </c>
      <c r="C56" s="64"/>
      <c r="D56" s="18" t="s">
        <v>435</v>
      </c>
      <c r="E56" s="18" t="s">
        <v>436</v>
      </c>
      <c r="F56" s="18" t="s">
        <v>436</v>
      </c>
      <c r="G56" s="18" t="s">
        <v>436</v>
      </c>
      <c r="H56" s="18" t="s">
        <v>66</v>
      </c>
      <c r="I56" s="110" t="s">
        <v>357</v>
      </c>
      <c r="J56" s="64"/>
    </row>
    <row r="57" spans="1:10" ht="19.95" customHeight="1" x14ac:dyDescent="0.3">
      <c r="A57" s="16" t="s">
        <v>447</v>
      </c>
      <c r="B57" s="109" t="s">
        <v>448</v>
      </c>
      <c r="C57" s="64"/>
      <c r="D57" s="17" t="s">
        <v>66</v>
      </c>
      <c r="E57" s="17" t="s">
        <v>302</v>
      </c>
      <c r="F57" s="17"/>
      <c r="G57" s="17"/>
      <c r="H57" s="17" t="s">
        <v>66</v>
      </c>
      <c r="I57" s="109"/>
      <c r="J57" s="64"/>
    </row>
    <row r="58" spans="1:10" ht="19.95" customHeight="1" x14ac:dyDescent="0.3">
      <c r="A58" s="16" t="s">
        <v>447</v>
      </c>
      <c r="B58" s="110" t="s">
        <v>449</v>
      </c>
      <c r="C58" s="64"/>
      <c r="D58" s="18" t="s">
        <v>450</v>
      </c>
      <c r="E58" s="51">
        <v>50</v>
      </c>
      <c r="F58" s="18"/>
      <c r="G58" s="18"/>
      <c r="H58" s="18" t="s">
        <v>66</v>
      </c>
      <c r="I58" s="110"/>
      <c r="J58" s="64"/>
    </row>
    <row r="60" spans="1:10" ht="19.95" customHeight="1" x14ac:dyDescent="0.3">
      <c r="A60" s="73" t="s">
        <v>123</v>
      </c>
      <c r="B60" s="67"/>
      <c r="C60" s="67"/>
      <c r="D60" s="67"/>
      <c r="E60" s="67"/>
      <c r="F60" s="67"/>
      <c r="G60" s="67"/>
      <c r="H60" s="67"/>
      <c r="I60" s="67"/>
      <c r="J60" s="64"/>
    </row>
    <row r="61" spans="1:10" x14ac:dyDescent="0.3">
      <c r="A61" s="74" t="s">
        <v>124</v>
      </c>
      <c r="B61" s="64"/>
      <c r="C61" s="74" t="s">
        <v>125</v>
      </c>
      <c r="D61" s="64"/>
      <c r="E61" s="74" t="s">
        <v>126</v>
      </c>
      <c r="F61" s="64"/>
      <c r="G61" s="74" t="s">
        <v>127</v>
      </c>
      <c r="H61" s="64"/>
    </row>
    <row r="62" spans="1:10" x14ac:dyDescent="0.3">
      <c r="A62" s="43" t="s">
        <v>128</v>
      </c>
      <c r="B62" s="97"/>
      <c r="C62" s="43" t="s">
        <v>128</v>
      </c>
      <c r="D62" s="97"/>
      <c r="E62" s="43" t="s">
        <v>128</v>
      </c>
      <c r="F62" s="97"/>
      <c r="G62" s="43" t="s">
        <v>128</v>
      </c>
      <c r="H62" s="97"/>
      <c r="I62" s="44"/>
      <c r="J62" s="44"/>
    </row>
    <row r="63" spans="1:10" ht="33" customHeight="1" x14ac:dyDescent="0.3">
      <c r="A63" s="43" t="s">
        <v>129</v>
      </c>
      <c r="B63" s="97"/>
      <c r="C63" s="43" t="s">
        <v>129</v>
      </c>
      <c r="D63" s="97"/>
      <c r="E63" s="43" t="s">
        <v>129</v>
      </c>
      <c r="F63" s="97"/>
      <c r="G63" s="43" t="s">
        <v>129</v>
      </c>
      <c r="H63" s="97"/>
    </row>
    <row r="64" spans="1:10" ht="32.4" customHeight="1" x14ac:dyDescent="0.3">
      <c r="A64" s="8" t="s">
        <v>130</v>
      </c>
      <c r="B64" s="66"/>
      <c r="C64" s="8" t="s">
        <v>130</v>
      </c>
      <c r="D64" s="66"/>
      <c r="E64" s="8" t="s">
        <v>130</v>
      </c>
      <c r="F64" s="66"/>
      <c r="G64" s="8" t="s">
        <v>130</v>
      </c>
      <c r="H64" s="66"/>
    </row>
    <row r="65" spans="1:10" x14ac:dyDescent="0.3">
      <c r="A65" s="8" t="s">
        <v>131</v>
      </c>
      <c r="B65" s="66"/>
      <c r="C65" s="8" t="s">
        <v>131</v>
      </c>
      <c r="D65" s="66"/>
      <c r="E65" s="8" t="s">
        <v>131</v>
      </c>
      <c r="F65" s="66"/>
      <c r="G65" s="8" t="s">
        <v>131</v>
      </c>
      <c r="H65" s="66"/>
    </row>
    <row r="67" spans="1:10" ht="19.95" customHeight="1" x14ac:dyDescent="0.3">
      <c r="A67" s="98" t="s">
        <v>451</v>
      </c>
      <c r="B67" s="67"/>
      <c r="C67" s="67"/>
      <c r="D67" s="67"/>
      <c r="E67" s="67"/>
      <c r="F67" s="67"/>
      <c r="G67" s="67"/>
      <c r="H67" s="67"/>
      <c r="I67" s="67"/>
      <c r="J67" s="64"/>
    </row>
    <row r="68" spans="1:10" ht="22.05" customHeight="1" x14ac:dyDescent="0.3">
      <c r="A68" s="94" t="s">
        <v>452</v>
      </c>
      <c r="B68" s="101"/>
      <c r="C68" s="91" t="s">
        <v>453</v>
      </c>
      <c r="D68" s="100"/>
      <c r="E68" s="100"/>
      <c r="F68" s="100"/>
      <c r="G68" s="100"/>
      <c r="H68" s="100"/>
      <c r="I68" s="100"/>
      <c r="J68" s="101"/>
    </row>
    <row r="69" spans="1:10" ht="22.05" customHeight="1" x14ac:dyDescent="0.3">
      <c r="A69" s="94" t="s">
        <v>138</v>
      </c>
      <c r="B69" s="101"/>
      <c r="C69" s="91" t="s">
        <v>454</v>
      </c>
      <c r="D69" s="100"/>
      <c r="E69" s="100"/>
      <c r="F69" s="100"/>
      <c r="G69" s="100"/>
      <c r="H69" s="100"/>
      <c r="I69" s="100"/>
      <c r="J69" s="101"/>
    </row>
    <row r="70" spans="1:10" ht="22.05" customHeight="1" x14ac:dyDescent="0.3">
      <c r="A70" s="94" t="s">
        <v>455</v>
      </c>
      <c r="B70" s="101"/>
      <c r="C70" s="91" t="s">
        <v>456</v>
      </c>
      <c r="D70" s="100"/>
      <c r="E70" s="100"/>
      <c r="F70" s="100"/>
      <c r="G70" s="100"/>
      <c r="H70" s="100"/>
      <c r="I70" s="100"/>
      <c r="J70" s="101"/>
    </row>
    <row r="71" spans="1:10" ht="22.05" customHeight="1" x14ac:dyDescent="0.3">
      <c r="A71" s="94" t="s">
        <v>457</v>
      </c>
      <c r="B71" s="101"/>
      <c r="C71" s="91" t="s">
        <v>458</v>
      </c>
      <c r="D71" s="100"/>
      <c r="E71" s="100"/>
      <c r="F71" s="100"/>
      <c r="G71" s="100"/>
      <c r="H71" s="100"/>
      <c r="I71" s="100"/>
      <c r="J71" s="101"/>
    </row>
    <row r="72" spans="1:10" ht="22.05" customHeight="1" x14ac:dyDescent="0.3">
      <c r="A72" s="94" t="s">
        <v>459</v>
      </c>
      <c r="B72" s="101"/>
      <c r="C72" s="91" t="s">
        <v>460</v>
      </c>
      <c r="D72" s="100"/>
      <c r="E72" s="100"/>
      <c r="F72" s="100"/>
      <c r="G72" s="100"/>
      <c r="H72" s="100"/>
      <c r="I72" s="100"/>
      <c r="J72" s="101"/>
    </row>
    <row r="73" spans="1:10" ht="22.05" customHeight="1" x14ac:dyDescent="0.3">
      <c r="A73" s="94" t="s">
        <v>461</v>
      </c>
      <c r="B73" s="101"/>
      <c r="C73" s="91" t="s">
        <v>462</v>
      </c>
      <c r="D73" s="100"/>
      <c r="E73" s="100"/>
      <c r="F73" s="100"/>
      <c r="G73" s="100"/>
      <c r="H73" s="100"/>
      <c r="I73" s="100"/>
      <c r="J73" s="101"/>
    </row>
    <row r="74" spans="1:10" ht="22.05" customHeight="1" x14ac:dyDescent="0.3">
      <c r="A74" s="94" t="s">
        <v>463</v>
      </c>
      <c r="B74" s="101"/>
      <c r="C74" s="91" t="s">
        <v>464</v>
      </c>
      <c r="D74" s="100"/>
      <c r="E74" s="100"/>
      <c r="F74" s="100"/>
      <c r="G74" s="100"/>
      <c r="H74" s="100"/>
      <c r="I74" s="100"/>
      <c r="J74" s="101"/>
    </row>
    <row r="75" spans="1:10" ht="22.05" customHeight="1" x14ac:dyDescent="0.3">
      <c r="A75" s="94" t="s">
        <v>465</v>
      </c>
      <c r="B75" s="101"/>
      <c r="C75" s="91" t="s">
        <v>466</v>
      </c>
      <c r="D75" s="100"/>
      <c r="E75" s="100"/>
      <c r="F75" s="100"/>
      <c r="G75" s="100"/>
      <c r="H75" s="100"/>
      <c r="I75" s="100"/>
      <c r="J75" s="101"/>
    </row>
    <row r="76" spans="1:10" ht="22.05" customHeight="1" x14ac:dyDescent="0.3">
      <c r="A76" s="94" t="s">
        <v>467</v>
      </c>
      <c r="B76" s="101"/>
      <c r="C76" s="91" t="s">
        <v>468</v>
      </c>
      <c r="D76" s="100"/>
      <c r="E76" s="100"/>
      <c r="F76" s="100"/>
      <c r="G76" s="100"/>
      <c r="H76" s="100"/>
      <c r="I76" s="100"/>
      <c r="J76" s="101"/>
    </row>
    <row r="77" spans="1:10" ht="22.05" customHeight="1" x14ac:dyDescent="0.3">
      <c r="A77" s="94" t="s">
        <v>469</v>
      </c>
      <c r="B77" s="101"/>
      <c r="C77" s="91" t="s">
        <v>470</v>
      </c>
      <c r="D77" s="100"/>
      <c r="E77" s="100"/>
      <c r="F77" s="100"/>
      <c r="G77" s="100"/>
      <c r="H77" s="100"/>
      <c r="I77" s="100"/>
      <c r="J77" s="101"/>
    </row>
    <row r="78" spans="1:10" ht="22.05" customHeight="1" x14ac:dyDescent="0.3">
      <c r="A78" s="94" t="s">
        <v>471</v>
      </c>
      <c r="B78" s="101"/>
      <c r="C78" s="91" t="s">
        <v>472</v>
      </c>
      <c r="D78" s="100"/>
      <c r="E78" s="100"/>
      <c r="F78" s="100"/>
      <c r="G78" s="100"/>
      <c r="H78" s="100"/>
      <c r="I78" s="100"/>
      <c r="J78" s="101"/>
    </row>
    <row r="80" spans="1:10" ht="19.95" customHeight="1" x14ac:dyDescent="0.3">
      <c r="A80" s="90" t="s">
        <v>152</v>
      </c>
      <c r="B80" s="67"/>
      <c r="C80" s="67"/>
      <c r="D80" s="67"/>
      <c r="E80" s="67"/>
      <c r="F80" s="67"/>
      <c r="G80" s="67"/>
      <c r="H80" s="67"/>
      <c r="I80" s="67"/>
      <c r="J80" s="64"/>
    </row>
    <row r="81" spans="1:10" ht="16.05" customHeight="1" x14ac:dyDescent="0.3">
      <c r="A81" s="63" t="s">
        <v>153</v>
      </c>
      <c r="B81" s="64"/>
      <c r="C81" s="71" t="s">
        <v>473</v>
      </c>
      <c r="D81" s="67"/>
      <c r="E81" s="67"/>
      <c r="F81" s="67"/>
      <c r="G81" s="67"/>
      <c r="H81" s="67"/>
      <c r="I81" s="67"/>
      <c r="J81" s="64"/>
    </row>
    <row r="82" spans="1:10" ht="16.05" customHeight="1" x14ac:dyDescent="0.3">
      <c r="A82" s="63" t="s">
        <v>155</v>
      </c>
      <c r="B82" s="64"/>
      <c r="C82" s="71" t="s">
        <v>474</v>
      </c>
      <c r="D82" s="67"/>
      <c r="E82" s="67"/>
      <c r="F82" s="67"/>
      <c r="G82" s="67"/>
      <c r="H82" s="67"/>
      <c r="I82" s="67"/>
      <c r="J82" s="64"/>
    </row>
    <row r="83" spans="1:10" ht="16.05" customHeight="1" x14ac:dyDescent="0.3">
      <c r="A83" s="63" t="s">
        <v>475</v>
      </c>
      <c r="B83" s="64"/>
      <c r="C83" s="71" t="s">
        <v>476</v>
      </c>
      <c r="D83" s="67"/>
      <c r="E83" s="67"/>
      <c r="F83" s="67"/>
      <c r="G83" s="67"/>
      <c r="H83" s="67"/>
      <c r="I83" s="67"/>
      <c r="J83" s="64"/>
    </row>
    <row r="84" spans="1:10" ht="16.05" customHeight="1" x14ac:dyDescent="0.3">
      <c r="A84" s="63" t="s">
        <v>477</v>
      </c>
      <c r="B84" s="64"/>
      <c r="C84" s="71" t="s">
        <v>478</v>
      </c>
      <c r="D84" s="67"/>
      <c r="E84" s="67"/>
      <c r="F84" s="67"/>
      <c r="G84" s="67"/>
      <c r="H84" s="67"/>
      <c r="I84" s="67"/>
      <c r="J84" s="64"/>
    </row>
    <row r="85" spans="1:10" ht="16.05" customHeight="1" x14ac:dyDescent="0.3">
      <c r="A85" s="63" t="s">
        <v>479</v>
      </c>
      <c r="B85" s="64"/>
      <c r="C85" s="71" t="s">
        <v>480</v>
      </c>
      <c r="D85" s="67"/>
      <c r="E85" s="67"/>
      <c r="F85" s="67"/>
      <c r="G85" s="67"/>
      <c r="H85" s="67"/>
      <c r="I85" s="67"/>
      <c r="J85" s="64"/>
    </row>
    <row r="86" spans="1:10" ht="16.05" customHeight="1" x14ac:dyDescent="0.3">
      <c r="A86" s="63" t="s">
        <v>481</v>
      </c>
      <c r="B86" s="64"/>
      <c r="C86" s="71" t="s">
        <v>482</v>
      </c>
      <c r="D86" s="67"/>
      <c r="E86" s="67"/>
      <c r="F86" s="67"/>
      <c r="G86" s="67"/>
      <c r="H86" s="67"/>
      <c r="I86" s="67"/>
      <c r="J86" s="64"/>
    </row>
    <row r="87" spans="1:10" ht="16.05" customHeight="1" x14ac:dyDescent="0.3">
      <c r="A87" s="63" t="s">
        <v>483</v>
      </c>
      <c r="B87" s="64"/>
      <c r="C87" s="71" t="s">
        <v>484</v>
      </c>
      <c r="D87" s="67"/>
      <c r="E87" s="67"/>
      <c r="F87" s="67"/>
      <c r="G87" s="67"/>
      <c r="H87" s="67"/>
      <c r="I87" s="67"/>
      <c r="J87" s="64"/>
    </row>
  </sheetData>
  <mergeCells count="143">
    <mergeCell ref="C86:J86"/>
    <mergeCell ref="A76:B76"/>
    <mergeCell ref="F62"/>
    <mergeCell ref="A18:J18"/>
    <mergeCell ref="A10:B10"/>
    <mergeCell ref="H62"/>
    <mergeCell ref="G5:H5"/>
    <mergeCell ref="G14:H14"/>
    <mergeCell ref="A16:J16"/>
    <mergeCell ref="A13:B13"/>
    <mergeCell ref="G7:H7"/>
    <mergeCell ref="I50:J50"/>
    <mergeCell ref="C75:J75"/>
    <mergeCell ref="C77:J77"/>
    <mergeCell ref="H65"/>
    <mergeCell ref="B65"/>
    <mergeCell ref="A80:J80"/>
    <mergeCell ref="C81:J81"/>
    <mergeCell ref="A77:B77"/>
    <mergeCell ref="C78:J78"/>
    <mergeCell ref="A81:B81"/>
    <mergeCell ref="A72:B72"/>
    <mergeCell ref="A78:B78"/>
    <mergeCell ref="C73:J73"/>
    <mergeCell ref="A1:J1"/>
    <mergeCell ref="I9:J9"/>
    <mergeCell ref="D13:E13"/>
    <mergeCell ref="I52:J52"/>
    <mergeCell ref="H64"/>
    <mergeCell ref="G11:H11"/>
    <mergeCell ref="I11:J11"/>
    <mergeCell ref="D5:E5"/>
    <mergeCell ref="D62"/>
    <mergeCell ref="D9:E9"/>
    <mergeCell ref="I48:J48"/>
    <mergeCell ref="D11:E11"/>
    <mergeCell ref="B56:C56"/>
    <mergeCell ref="A32:J32"/>
    <mergeCell ref="A2:J2"/>
    <mergeCell ref="G6:H6"/>
    <mergeCell ref="I57:J57"/>
    <mergeCell ref="I6:J6"/>
    <mergeCell ref="A4:J4"/>
    <mergeCell ref="I5:J5"/>
    <mergeCell ref="D6:E6"/>
    <mergeCell ref="A5:B5"/>
    <mergeCell ref="I7:J7"/>
    <mergeCell ref="A7:B7"/>
    <mergeCell ref="A87:B87"/>
    <mergeCell ref="B51:C51"/>
    <mergeCell ref="C87:J87"/>
    <mergeCell ref="G8:H8"/>
    <mergeCell ref="I8:J8"/>
    <mergeCell ref="B53:C53"/>
    <mergeCell ref="A67:J67"/>
    <mergeCell ref="A25:J25"/>
    <mergeCell ref="B55:C55"/>
    <mergeCell ref="B49:C49"/>
    <mergeCell ref="A73:B73"/>
    <mergeCell ref="A61:B61"/>
    <mergeCell ref="C61:D61"/>
    <mergeCell ref="A70:B70"/>
    <mergeCell ref="B57:C57"/>
    <mergeCell ref="G10:H10"/>
    <mergeCell ref="G61:H61"/>
    <mergeCell ref="I14:J14"/>
    <mergeCell ref="A86:B86"/>
    <mergeCell ref="D12:E12"/>
    <mergeCell ref="G13:H13"/>
    <mergeCell ref="C85:J85"/>
    <mergeCell ref="A83:B83"/>
    <mergeCell ref="A85:B85"/>
    <mergeCell ref="C72:J72"/>
    <mergeCell ref="A68:B68"/>
    <mergeCell ref="C69:J69"/>
    <mergeCell ref="I13:J13"/>
    <mergeCell ref="D10:E10"/>
    <mergeCell ref="B58:C58"/>
    <mergeCell ref="A69:B69"/>
    <mergeCell ref="C70:J70"/>
    <mergeCell ref="I55:J55"/>
    <mergeCell ref="E61:F61"/>
    <mergeCell ref="C68:J68"/>
    <mergeCell ref="H42:I42"/>
    <mergeCell ref="H44:I44"/>
    <mergeCell ref="B54:C54"/>
    <mergeCell ref="D14:E14"/>
    <mergeCell ref="A60:J60"/>
    <mergeCell ref="B62"/>
    <mergeCell ref="F64"/>
    <mergeCell ref="A9:B9"/>
    <mergeCell ref="G12:H12"/>
    <mergeCell ref="A11:B11"/>
    <mergeCell ref="C71:J71"/>
    <mergeCell ref="A12:B12"/>
    <mergeCell ref="A82:B82"/>
    <mergeCell ref="I54:J54"/>
    <mergeCell ref="I51:J51"/>
    <mergeCell ref="D8:E8"/>
    <mergeCell ref="D65"/>
    <mergeCell ref="F65"/>
    <mergeCell ref="H63"/>
    <mergeCell ref="B50:C50"/>
    <mergeCell ref="I53:J53"/>
    <mergeCell ref="B63"/>
    <mergeCell ref="H33:J33"/>
    <mergeCell ref="H34:I34"/>
    <mergeCell ref="H35:I35"/>
    <mergeCell ref="H36:I36"/>
    <mergeCell ref="H37:I37"/>
    <mergeCell ref="H38:I38"/>
    <mergeCell ref="H39:I39"/>
    <mergeCell ref="H40:I40"/>
    <mergeCell ref="H41:I41"/>
    <mergeCell ref="H43:I43"/>
    <mergeCell ref="H45:I45"/>
    <mergeCell ref="A47:J47"/>
    <mergeCell ref="I56:J56"/>
    <mergeCell ref="A75:B75"/>
    <mergeCell ref="A3:J3"/>
    <mergeCell ref="A71:B71"/>
    <mergeCell ref="A14:B14"/>
    <mergeCell ref="I49:J49"/>
    <mergeCell ref="B52:C52"/>
    <mergeCell ref="B48:C48"/>
    <mergeCell ref="C76:J76"/>
    <mergeCell ref="I10:J10"/>
    <mergeCell ref="C84:J84"/>
    <mergeCell ref="C83:J83"/>
    <mergeCell ref="A84:B84"/>
    <mergeCell ref="A6:B6"/>
    <mergeCell ref="C82:J82"/>
    <mergeCell ref="G9:H9"/>
    <mergeCell ref="F63"/>
    <mergeCell ref="D7:E7"/>
    <mergeCell ref="I12:J12"/>
    <mergeCell ref="B64"/>
    <mergeCell ref="A8:B8"/>
    <mergeCell ref="D64"/>
    <mergeCell ref="I58:J58"/>
    <mergeCell ref="A74:B74"/>
    <mergeCell ref="D63"/>
    <mergeCell ref="C74:J7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workbookViewId="0">
      <pane ySplit="2" topLeftCell="A51" activePane="bottomLeft" state="frozen"/>
      <selection pane="bottomLeft" sqref="A1:J1"/>
    </sheetView>
  </sheetViews>
  <sheetFormatPr defaultRowHeight="14.4" x14ac:dyDescent="0.3"/>
  <cols>
    <col min="1" max="1" width="17.88671875" customWidth="1"/>
    <col min="2" max="2" width="22" customWidth="1"/>
    <col min="3" max="3" width="14" customWidth="1"/>
    <col min="4" max="5" width="12" customWidth="1"/>
    <col min="6" max="6" width="14" customWidth="1"/>
    <col min="7" max="8" width="12" customWidth="1"/>
    <col min="9" max="9" width="10" customWidth="1"/>
    <col min="10" max="10" width="16.6640625" customWidth="1"/>
  </cols>
  <sheetData>
    <row r="1" spans="1:10" ht="38.4" customHeight="1" x14ac:dyDescent="0.3">
      <c r="A1" s="77" t="s">
        <v>1228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485</v>
      </c>
      <c r="B2" s="67"/>
      <c r="C2" s="67"/>
      <c r="D2" s="67"/>
      <c r="E2" s="67"/>
      <c r="F2" s="67"/>
      <c r="G2" s="67"/>
      <c r="H2" s="67"/>
      <c r="I2" s="67"/>
      <c r="J2" s="64"/>
    </row>
    <row r="3" spans="1:10" ht="52.2" customHeight="1" x14ac:dyDescent="0.3">
      <c r="A3" s="81" t="s">
        <v>486</v>
      </c>
      <c r="B3" s="82"/>
      <c r="C3" s="82"/>
      <c r="D3" s="82"/>
      <c r="E3" s="82"/>
      <c r="F3" s="82"/>
      <c r="G3" s="82"/>
      <c r="H3" s="82"/>
      <c r="I3" s="82"/>
      <c r="J3" s="83"/>
    </row>
    <row r="4" spans="1:10" x14ac:dyDescent="0.3">
      <c r="A4" s="103" t="s">
        <v>487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ht="26.4" x14ac:dyDescent="0.3">
      <c r="A5" s="3" t="s">
        <v>300</v>
      </c>
      <c r="B5" s="78" t="s">
        <v>488</v>
      </c>
      <c r="C5" s="64"/>
      <c r="D5" s="78" t="s">
        <v>489</v>
      </c>
      <c r="E5" s="64"/>
      <c r="F5" s="78" t="s">
        <v>490</v>
      </c>
      <c r="G5" s="64"/>
      <c r="H5" s="3" t="s">
        <v>491</v>
      </c>
      <c r="I5" s="78" t="s">
        <v>492</v>
      </c>
      <c r="J5" s="64"/>
    </row>
    <row r="6" spans="1:10" ht="19.95" customHeight="1" x14ac:dyDescent="0.3">
      <c r="A6" s="1" t="s">
        <v>493</v>
      </c>
      <c r="B6" s="121">
        <v>9.9700000000000006</v>
      </c>
      <c r="C6" s="64"/>
      <c r="D6" s="121">
        <v>9.9700000000000006</v>
      </c>
      <c r="E6" s="64"/>
      <c r="F6" s="121">
        <v>10</v>
      </c>
      <c r="G6" s="64"/>
      <c r="H6" s="13">
        <v>10</v>
      </c>
      <c r="I6" s="123" t="s">
        <v>494</v>
      </c>
      <c r="J6" s="64"/>
    </row>
    <row r="7" spans="1:10" ht="19.95" customHeight="1" x14ac:dyDescent="0.3">
      <c r="A7" s="1" t="s">
        <v>495</v>
      </c>
      <c r="B7" s="122">
        <v>8.9730000000000008</v>
      </c>
      <c r="C7" s="64"/>
      <c r="D7" s="122">
        <v>8.9730000000000008</v>
      </c>
      <c r="E7" s="64"/>
      <c r="F7" s="122">
        <v>9</v>
      </c>
      <c r="G7" s="64"/>
      <c r="H7" s="14">
        <v>9</v>
      </c>
      <c r="I7" s="124" t="s">
        <v>496</v>
      </c>
      <c r="J7" s="64"/>
    </row>
    <row r="8" spans="1:10" ht="19.95" customHeight="1" x14ac:dyDescent="0.3">
      <c r="A8" s="1" t="s">
        <v>497</v>
      </c>
      <c r="B8" s="121">
        <v>10.967000000000001</v>
      </c>
      <c r="C8" s="64"/>
      <c r="D8" s="121">
        <v>10.967000000000001</v>
      </c>
      <c r="E8" s="64"/>
      <c r="F8" s="121">
        <v>11</v>
      </c>
      <c r="G8" s="64"/>
      <c r="H8" s="13">
        <v>11</v>
      </c>
      <c r="I8" s="123" t="s">
        <v>498</v>
      </c>
      <c r="J8" s="64"/>
    </row>
    <row r="9" spans="1:10" ht="19.95" customHeight="1" x14ac:dyDescent="0.3">
      <c r="A9" s="1" t="s">
        <v>499</v>
      </c>
      <c r="B9" s="122" t="s">
        <v>500</v>
      </c>
      <c r="C9" s="64"/>
      <c r="D9" s="122" t="s">
        <v>500</v>
      </c>
      <c r="E9" s="64"/>
      <c r="F9" s="122" t="s">
        <v>501</v>
      </c>
      <c r="G9" s="64"/>
      <c r="H9" s="14" t="s">
        <v>501</v>
      </c>
      <c r="I9" s="124" t="s">
        <v>502</v>
      </c>
      <c r="J9" s="64"/>
    </row>
    <row r="10" spans="1:10" ht="19.95" customHeight="1" x14ac:dyDescent="0.3">
      <c r="A10" s="1" t="s">
        <v>503</v>
      </c>
      <c r="B10" s="121" t="s">
        <v>504</v>
      </c>
      <c r="C10" s="64"/>
      <c r="D10" s="121" t="s">
        <v>504</v>
      </c>
      <c r="E10" s="64"/>
      <c r="F10" s="121" t="s">
        <v>504</v>
      </c>
      <c r="G10" s="64"/>
      <c r="H10" s="13" t="s">
        <v>504</v>
      </c>
      <c r="I10" s="123" t="s">
        <v>505</v>
      </c>
      <c r="J10" s="64"/>
    </row>
    <row r="12" spans="1:10" x14ac:dyDescent="0.3">
      <c r="A12" s="103" t="s">
        <v>506</v>
      </c>
      <c r="B12" s="67"/>
      <c r="C12" s="67"/>
      <c r="D12" s="67"/>
      <c r="E12" s="67"/>
      <c r="F12" s="67"/>
      <c r="G12" s="67"/>
      <c r="H12" s="67"/>
      <c r="I12" s="67"/>
      <c r="J12" s="64"/>
    </row>
    <row r="13" spans="1:10" ht="28.05" customHeight="1" x14ac:dyDescent="0.3">
      <c r="A13" s="3" t="s">
        <v>507</v>
      </c>
      <c r="B13" s="3" t="s">
        <v>493</v>
      </c>
      <c r="C13" s="3" t="s">
        <v>508</v>
      </c>
      <c r="D13" s="3" t="s">
        <v>509</v>
      </c>
      <c r="E13" s="3" t="s">
        <v>510</v>
      </c>
      <c r="F13" s="3" t="s">
        <v>511</v>
      </c>
      <c r="G13" s="3" t="s">
        <v>512</v>
      </c>
      <c r="H13" s="3" t="s">
        <v>513</v>
      </c>
      <c r="I13" s="3" t="s">
        <v>514</v>
      </c>
      <c r="J13" s="3" t="s">
        <v>185</v>
      </c>
    </row>
    <row r="14" spans="1:10" ht="15" customHeight="1" x14ac:dyDescent="0.3">
      <c r="A14" s="21" t="s">
        <v>515</v>
      </c>
      <c r="B14" s="13">
        <v>9.9700000000000006</v>
      </c>
      <c r="C14" s="13">
        <v>8.9730000000000008</v>
      </c>
      <c r="D14" s="13"/>
      <c r="E14" s="13">
        <v>10.967000000000001</v>
      </c>
      <c r="F14" s="13"/>
      <c r="G14" s="13"/>
      <c r="H14" s="13"/>
      <c r="I14" s="13"/>
      <c r="J14" s="9"/>
    </row>
    <row r="15" spans="1:10" ht="15" customHeight="1" x14ac:dyDescent="0.3">
      <c r="A15" s="21" t="s">
        <v>516</v>
      </c>
      <c r="B15" s="14">
        <v>9.9700000000000006</v>
      </c>
      <c r="C15" s="14">
        <v>8.9730000000000008</v>
      </c>
      <c r="D15" s="14"/>
      <c r="E15" s="14">
        <v>10.967000000000001</v>
      </c>
      <c r="F15" s="14"/>
      <c r="G15" s="14"/>
      <c r="H15" s="14"/>
      <c r="I15" s="14"/>
      <c r="J15" s="9"/>
    </row>
    <row r="16" spans="1:10" ht="15" customHeight="1" x14ac:dyDescent="0.3">
      <c r="A16" s="21" t="s">
        <v>517</v>
      </c>
      <c r="B16" s="13">
        <v>9.9700000000000006</v>
      </c>
      <c r="C16" s="13">
        <v>8.9730000000000008</v>
      </c>
      <c r="D16" s="13"/>
      <c r="E16" s="13">
        <v>10.967000000000001</v>
      </c>
      <c r="F16" s="13"/>
      <c r="G16" s="13"/>
      <c r="H16" s="13"/>
      <c r="I16" s="13"/>
      <c r="J16" s="9"/>
    </row>
    <row r="17" spans="1:10" ht="15" customHeight="1" x14ac:dyDescent="0.3">
      <c r="A17" s="21" t="s">
        <v>518</v>
      </c>
      <c r="B17" s="14">
        <v>9.9700000000000006</v>
      </c>
      <c r="C17" s="14">
        <v>8.9730000000000008</v>
      </c>
      <c r="D17" s="14"/>
      <c r="E17" s="14">
        <v>10.967000000000001</v>
      </c>
      <c r="F17" s="14"/>
      <c r="G17" s="14"/>
      <c r="H17" s="14"/>
      <c r="I17" s="14"/>
      <c r="J17" s="9"/>
    </row>
    <row r="18" spans="1:10" ht="15" customHeight="1" x14ac:dyDescent="0.3">
      <c r="A18" s="21" t="s">
        <v>519</v>
      </c>
      <c r="B18" s="13">
        <v>9.9700000000000006</v>
      </c>
      <c r="C18" s="13">
        <v>8.9730000000000008</v>
      </c>
      <c r="D18" s="13"/>
      <c r="E18" s="13">
        <v>10.967000000000001</v>
      </c>
      <c r="F18" s="13"/>
      <c r="G18" s="13"/>
      <c r="H18" s="13"/>
      <c r="I18" s="13"/>
      <c r="J18" s="9"/>
    </row>
    <row r="19" spans="1:10" ht="15" customHeight="1" x14ac:dyDescent="0.3">
      <c r="A19" s="21" t="s">
        <v>520</v>
      </c>
      <c r="B19" s="14">
        <v>9.9700000000000006</v>
      </c>
      <c r="C19" s="14">
        <v>8.9730000000000008</v>
      </c>
      <c r="D19" s="14"/>
      <c r="E19" s="14">
        <v>10.967000000000001</v>
      </c>
      <c r="F19" s="14"/>
      <c r="G19" s="14"/>
      <c r="H19" s="14"/>
      <c r="I19" s="14"/>
      <c r="J19" s="9"/>
    </row>
    <row r="20" spans="1:10" ht="15" customHeight="1" x14ac:dyDescent="0.3">
      <c r="A20" s="21" t="s">
        <v>521</v>
      </c>
      <c r="B20" s="13">
        <v>9.9700000000000006</v>
      </c>
      <c r="C20" s="13">
        <v>8.9730000000000008</v>
      </c>
      <c r="D20" s="13"/>
      <c r="E20" s="13">
        <v>10.967000000000001</v>
      </c>
      <c r="F20" s="13"/>
      <c r="G20" s="13"/>
      <c r="H20" s="13"/>
      <c r="I20" s="13"/>
      <c r="J20" s="9"/>
    </row>
    <row r="22" spans="1:10" x14ac:dyDescent="0.3">
      <c r="A22" s="127" t="s">
        <v>522</v>
      </c>
      <c r="B22" s="67"/>
      <c r="C22" s="67"/>
      <c r="D22" s="67"/>
      <c r="E22" s="67"/>
      <c r="F22" s="67"/>
      <c r="G22" s="67"/>
      <c r="H22" s="67"/>
      <c r="I22" s="67"/>
      <c r="J22" s="64"/>
    </row>
    <row r="23" spans="1:10" ht="28.05" customHeight="1" x14ac:dyDescent="0.3">
      <c r="A23" s="3" t="s">
        <v>507</v>
      </c>
      <c r="B23" s="3" t="s">
        <v>493</v>
      </c>
      <c r="C23" s="3" t="s">
        <v>508</v>
      </c>
      <c r="D23" s="3" t="s">
        <v>509</v>
      </c>
      <c r="E23" s="3" t="s">
        <v>510</v>
      </c>
      <c r="F23" s="3" t="s">
        <v>511</v>
      </c>
      <c r="G23" s="3" t="s">
        <v>512</v>
      </c>
      <c r="H23" s="3" t="s">
        <v>513</v>
      </c>
      <c r="I23" s="3" t="s">
        <v>514</v>
      </c>
      <c r="J23" s="3" t="s">
        <v>185</v>
      </c>
    </row>
    <row r="24" spans="1:10" ht="15" customHeight="1" x14ac:dyDescent="0.3">
      <c r="A24" s="21" t="s">
        <v>515</v>
      </c>
      <c r="B24" s="13">
        <v>10</v>
      </c>
      <c r="C24" s="13">
        <v>9</v>
      </c>
      <c r="D24" s="13"/>
      <c r="E24" s="13">
        <v>11</v>
      </c>
      <c r="F24" s="13"/>
      <c r="G24" s="13"/>
      <c r="H24" s="13"/>
      <c r="I24" s="13"/>
      <c r="J24" s="9"/>
    </row>
    <row r="25" spans="1:10" ht="15" customHeight="1" x14ac:dyDescent="0.3">
      <c r="A25" s="21" t="s">
        <v>516</v>
      </c>
      <c r="B25" s="14">
        <v>10</v>
      </c>
      <c r="C25" s="14">
        <v>9</v>
      </c>
      <c r="D25" s="14"/>
      <c r="E25" s="14">
        <v>11</v>
      </c>
      <c r="F25" s="14"/>
      <c r="G25" s="14"/>
      <c r="H25" s="14"/>
      <c r="I25" s="14"/>
      <c r="J25" s="9"/>
    </row>
    <row r="26" spans="1:10" ht="15" customHeight="1" x14ac:dyDescent="0.3">
      <c r="A26" s="21" t="s">
        <v>517</v>
      </c>
      <c r="B26" s="13">
        <v>10</v>
      </c>
      <c r="C26" s="13">
        <v>9</v>
      </c>
      <c r="D26" s="13"/>
      <c r="E26" s="13">
        <v>11</v>
      </c>
      <c r="F26" s="13"/>
      <c r="G26" s="13"/>
      <c r="H26" s="13"/>
      <c r="I26" s="13"/>
      <c r="J26" s="9"/>
    </row>
    <row r="27" spans="1:10" ht="15" customHeight="1" x14ac:dyDescent="0.3">
      <c r="A27" s="21" t="s">
        <v>518</v>
      </c>
      <c r="B27" s="14">
        <v>10</v>
      </c>
      <c r="C27" s="14">
        <v>9</v>
      </c>
      <c r="D27" s="14"/>
      <c r="E27" s="14">
        <v>11</v>
      </c>
      <c r="F27" s="14"/>
      <c r="G27" s="14"/>
      <c r="H27" s="14"/>
      <c r="I27" s="14"/>
      <c r="J27" s="9"/>
    </row>
    <row r="28" spans="1:10" ht="15" customHeight="1" x14ac:dyDescent="0.3">
      <c r="A28" s="21" t="s">
        <v>519</v>
      </c>
      <c r="B28" s="13">
        <v>10</v>
      </c>
      <c r="C28" s="13">
        <v>9</v>
      </c>
      <c r="D28" s="13"/>
      <c r="E28" s="13">
        <v>11</v>
      </c>
      <c r="F28" s="13"/>
      <c r="G28" s="13"/>
      <c r="H28" s="13"/>
      <c r="I28" s="13"/>
      <c r="J28" s="9"/>
    </row>
    <row r="29" spans="1:10" ht="15" customHeight="1" x14ac:dyDescent="0.3">
      <c r="A29" s="21" t="s">
        <v>520</v>
      </c>
      <c r="B29" s="14">
        <v>10</v>
      </c>
      <c r="C29" s="14">
        <v>9</v>
      </c>
      <c r="D29" s="14"/>
      <c r="E29" s="14">
        <v>11</v>
      </c>
      <c r="F29" s="14"/>
      <c r="G29" s="14"/>
      <c r="H29" s="14"/>
      <c r="I29" s="14"/>
      <c r="J29" s="9"/>
    </row>
    <row r="30" spans="1:10" ht="15" customHeight="1" x14ac:dyDescent="0.3">
      <c r="A30" s="21" t="s">
        <v>521</v>
      </c>
      <c r="B30" s="13">
        <v>10</v>
      </c>
      <c r="C30" s="13">
        <v>9</v>
      </c>
      <c r="D30" s="13"/>
      <c r="E30" s="13">
        <v>11</v>
      </c>
      <c r="F30" s="13"/>
      <c r="G30" s="13"/>
      <c r="H30" s="13"/>
      <c r="I30" s="13"/>
      <c r="J30" s="9"/>
    </row>
    <row r="31" spans="1:10" ht="41.4" customHeight="1" x14ac:dyDescent="0.3">
      <c r="A31" s="81" t="s">
        <v>523</v>
      </c>
      <c r="B31" s="82"/>
      <c r="C31" s="82"/>
      <c r="D31" s="82"/>
      <c r="E31" s="82"/>
      <c r="F31" s="82"/>
      <c r="G31" s="82"/>
      <c r="H31" s="82"/>
      <c r="I31" s="82"/>
      <c r="J31" s="83"/>
    </row>
    <row r="32" spans="1:10" ht="19.95" customHeight="1" x14ac:dyDescent="0.3">
      <c r="A32" s="73" t="s">
        <v>123</v>
      </c>
      <c r="B32" s="67"/>
      <c r="C32" s="67"/>
      <c r="D32" s="67"/>
      <c r="E32" s="67"/>
      <c r="F32" s="67"/>
      <c r="G32" s="67"/>
      <c r="H32" s="67"/>
      <c r="I32" s="67"/>
      <c r="J32" s="64"/>
    </row>
    <row r="33" spans="1:10" x14ac:dyDescent="0.3">
      <c r="A33" s="74" t="s">
        <v>124</v>
      </c>
      <c r="B33" s="64"/>
      <c r="C33" s="74" t="s">
        <v>125</v>
      </c>
      <c r="D33" s="64"/>
      <c r="E33" s="74" t="s">
        <v>126</v>
      </c>
      <c r="F33" s="64"/>
      <c r="G33" s="74" t="s">
        <v>127</v>
      </c>
      <c r="H33" s="64"/>
    </row>
    <row r="34" spans="1:10" ht="30.6" x14ac:dyDescent="0.3">
      <c r="A34" s="8" t="s">
        <v>128</v>
      </c>
      <c r="B34" s="66"/>
      <c r="C34" s="8" t="s">
        <v>128</v>
      </c>
      <c r="D34" s="66"/>
      <c r="E34" s="8" t="s">
        <v>128</v>
      </c>
      <c r="F34" s="66"/>
      <c r="G34" s="8" t="s">
        <v>128</v>
      </c>
      <c r="H34" s="66"/>
    </row>
    <row r="35" spans="1:10" ht="51" x14ac:dyDescent="0.3">
      <c r="A35" s="8" t="s">
        <v>129</v>
      </c>
      <c r="B35" s="66"/>
      <c r="C35" s="8" t="s">
        <v>129</v>
      </c>
      <c r="D35" s="66"/>
      <c r="E35" s="8" t="s">
        <v>129</v>
      </c>
      <c r="F35" s="66"/>
      <c r="G35" s="8" t="s">
        <v>129</v>
      </c>
      <c r="H35" s="66"/>
    </row>
    <row r="36" spans="1:10" ht="40.799999999999997" x14ac:dyDescent="0.3">
      <c r="A36" s="8" t="s">
        <v>130</v>
      </c>
      <c r="B36" s="66"/>
      <c r="C36" s="8" t="s">
        <v>130</v>
      </c>
      <c r="D36" s="66"/>
      <c r="E36" s="8" t="s">
        <v>130</v>
      </c>
      <c r="F36" s="66"/>
      <c r="G36" s="8" t="s">
        <v>130</v>
      </c>
      <c r="H36" s="66"/>
    </row>
    <row r="37" spans="1:10" ht="20.399999999999999" x14ac:dyDescent="0.3">
      <c r="A37" s="8" t="s">
        <v>131</v>
      </c>
      <c r="B37" s="66"/>
      <c r="C37" s="8" t="s">
        <v>131</v>
      </c>
      <c r="D37" s="66"/>
      <c r="E37" s="8" t="s">
        <v>131</v>
      </c>
      <c r="F37" s="66"/>
      <c r="G37" s="8" t="s">
        <v>131</v>
      </c>
      <c r="H37" s="66"/>
    </row>
    <row r="39" spans="1:10" ht="19.95" customHeight="1" x14ac:dyDescent="0.3">
      <c r="A39" s="98" t="s">
        <v>524</v>
      </c>
      <c r="B39" s="67"/>
      <c r="C39" s="67"/>
      <c r="D39" s="67"/>
      <c r="E39" s="67"/>
      <c r="F39" s="67"/>
      <c r="G39" s="67"/>
      <c r="H39" s="67"/>
      <c r="I39" s="67"/>
      <c r="J39" s="64"/>
    </row>
    <row r="40" spans="1:10" ht="18" customHeight="1" x14ac:dyDescent="0.3">
      <c r="A40" s="94" t="s">
        <v>525</v>
      </c>
      <c r="B40" s="64"/>
      <c r="C40" s="125" t="s">
        <v>526</v>
      </c>
      <c r="D40" s="67"/>
      <c r="E40" s="67"/>
      <c r="F40" s="67"/>
      <c r="G40" s="67"/>
      <c r="H40" s="67"/>
      <c r="I40" s="67"/>
      <c r="J40" s="64"/>
    </row>
    <row r="41" spans="1:10" ht="18" customHeight="1" x14ac:dyDescent="0.3">
      <c r="A41" s="94" t="s">
        <v>527</v>
      </c>
      <c r="B41" s="64"/>
      <c r="C41" s="125" t="s">
        <v>528</v>
      </c>
      <c r="D41" s="67"/>
      <c r="E41" s="67"/>
      <c r="F41" s="67"/>
      <c r="G41" s="67"/>
      <c r="H41" s="67"/>
      <c r="I41" s="67"/>
      <c r="J41" s="64"/>
    </row>
    <row r="42" spans="1:10" ht="18" customHeight="1" x14ac:dyDescent="0.3">
      <c r="A42" s="94" t="s">
        <v>529</v>
      </c>
      <c r="B42" s="64"/>
      <c r="C42" s="125" t="s">
        <v>530</v>
      </c>
      <c r="D42" s="67"/>
      <c r="E42" s="67"/>
      <c r="F42" s="67"/>
      <c r="G42" s="67"/>
      <c r="H42" s="67"/>
      <c r="I42" s="67"/>
      <c r="J42" s="64"/>
    </row>
    <row r="43" spans="1:10" ht="18" customHeight="1" x14ac:dyDescent="0.3">
      <c r="A43" s="94" t="s">
        <v>531</v>
      </c>
      <c r="B43" s="64"/>
      <c r="C43" s="125" t="s">
        <v>532</v>
      </c>
      <c r="D43" s="67"/>
      <c r="E43" s="67"/>
      <c r="F43" s="67"/>
      <c r="G43" s="67"/>
      <c r="H43" s="67"/>
      <c r="I43" s="67"/>
      <c r="J43" s="64"/>
    </row>
    <row r="44" spans="1:10" ht="18" customHeight="1" x14ac:dyDescent="0.3">
      <c r="A44" s="94" t="s">
        <v>533</v>
      </c>
      <c r="B44" s="64"/>
      <c r="C44" s="125" t="s">
        <v>534</v>
      </c>
      <c r="D44" s="67"/>
      <c r="E44" s="67"/>
      <c r="F44" s="67"/>
      <c r="G44" s="67"/>
      <c r="H44" s="67"/>
      <c r="I44" s="67"/>
      <c r="J44" s="64"/>
    </row>
    <row r="45" spans="1:10" ht="18" customHeight="1" x14ac:dyDescent="0.3">
      <c r="A45" s="94" t="s">
        <v>535</v>
      </c>
      <c r="B45" s="64"/>
      <c r="C45" s="125" t="s">
        <v>536</v>
      </c>
      <c r="D45" s="67"/>
      <c r="E45" s="67"/>
      <c r="F45" s="67"/>
      <c r="G45" s="67"/>
      <c r="H45" s="67"/>
      <c r="I45" s="67"/>
      <c r="J45" s="64"/>
    </row>
    <row r="46" spans="1:10" ht="18" customHeight="1" x14ac:dyDescent="0.3">
      <c r="A46" s="94" t="s">
        <v>537</v>
      </c>
      <c r="B46" s="64"/>
      <c r="C46" s="125" t="s">
        <v>538</v>
      </c>
      <c r="D46" s="67"/>
      <c r="E46" s="67"/>
      <c r="F46" s="67"/>
      <c r="G46" s="67"/>
      <c r="H46" s="67"/>
      <c r="I46" s="67"/>
      <c r="J46" s="64"/>
    </row>
    <row r="47" spans="1:10" ht="18" customHeight="1" x14ac:dyDescent="0.3">
      <c r="A47" s="94" t="s">
        <v>539</v>
      </c>
      <c r="B47" s="64"/>
      <c r="C47" s="125" t="s">
        <v>540</v>
      </c>
      <c r="D47" s="67"/>
      <c r="E47" s="67"/>
      <c r="F47" s="67"/>
      <c r="G47" s="67"/>
      <c r="H47" s="67"/>
      <c r="I47" s="67"/>
      <c r="J47" s="64"/>
    </row>
    <row r="48" spans="1:10" ht="18" customHeight="1" x14ac:dyDescent="0.3">
      <c r="A48" s="94" t="s">
        <v>541</v>
      </c>
      <c r="B48" s="64"/>
      <c r="C48" s="125" t="s">
        <v>542</v>
      </c>
      <c r="D48" s="67"/>
      <c r="E48" s="67"/>
      <c r="F48" s="67"/>
      <c r="G48" s="67"/>
      <c r="H48" s="67"/>
      <c r="I48" s="67"/>
      <c r="J48" s="64"/>
    </row>
    <row r="49" spans="1:10" ht="18" customHeight="1" x14ac:dyDescent="0.3">
      <c r="A49" s="94" t="s">
        <v>543</v>
      </c>
      <c r="B49" s="64"/>
      <c r="C49" s="125" t="s">
        <v>544</v>
      </c>
      <c r="D49" s="67"/>
      <c r="E49" s="67"/>
      <c r="F49" s="67"/>
      <c r="G49" s="67"/>
      <c r="H49" s="67"/>
      <c r="I49" s="67"/>
      <c r="J49" s="64"/>
    </row>
    <row r="51" spans="1:10" ht="19.95" customHeight="1" x14ac:dyDescent="0.3">
      <c r="A51" s="102" t="s">
        <v>545</v>
      </c>
      <c r="B51" s="67"/>
      <c r="C51" s="67"/>
      <c r="D51" s="67"/>
      <c r="E51" s="67"/>
      <c r="F51" s="67"/>
      <c r="G51" s="67"/>
      <c r="H51" s="67"/>
      <c r="I51" s="67"/>
      <c r="J51" s="64"/>
    </row>
    <row r="52" spans="1:10" ht="40.049999999999997" customHeight="1" x14ac:dyDescent="0.3">
      <c r="A52" s="126" t="s">
        <v>546</v>
      </c>
      <c r="B52" s="67"/>
      <c r="C52" s="67"/>
      <c r="D52" s="67"/>
      <c r="E52" s="67"/>
      <c r="F52" s="67"/>
      <c r="G52" s="67"/>
      <c r="H52" s="67"/>
      <c r="I52" s="67"/>
      <c r="J52" s="64"/>
    </row>
    <row r="53" spans="1:10" ht="24" customHeight="1" x14ac:dyDescent="0.3">
      <c r="A53" s="28" t="s">
        <v>507</v>
      </c>
      <c r="B53" s="28" t="s">
        <v>547</v>
      </c>
      <c r="C53" s="28" t="s">
        <v>548</v>
      </c>
      <c r="D53" s="28" t="s">
        <v>549</v>
      </c>
      <c r="E53" s="28" t="s">
        <v>271</v>
      </c>
      <c r="F53" s="28" t="s">
        <v>272</v>
      </c>
      <c r="G53" s="28" t="s">
        <v>550</v>
      </c>
      <c r="H53" s="28" t="s">
        <v>274</v>
      </c>
      <c r="I53" s="28" t="s">
        <v>275</v>
      </c>
      <c r="J53" s="28" t="s">
        <v>551</v>
      </c>
    </row>
    <row r="54" spans="1:10" ht="16.05" customHeight="1" x14ac:dyDescent="0.3">
      <c r="A54" s="29" t="s">
        <v>515</v>
      </c>
      <c r="B54" s="14"/>
      <c r="C54" s="14"/>
      <c r="D54" s="14"/>
      <c r="E54" s="32" t="str">
        <f t="shared" ref="E54:E60" si="0">IF(COUNT(B54,C54,D54)&gt;0,AVERAGE(B54,C54,D54),"")</f>
        <v/>
      </c>
      <c r="F54" s="32" t="str">
        <f t="shared" ref="F54:F60" si="1">IF(COUNT(B54,C54,D54)&gt;=2,STDEV(B54,C54,D54),"")</f>
        <v/>
      </c>
      <c r="G54" s="32" t="str">
        <f t="shared" ref="G54:G60" si="2">IF(COUNT(B54,C54,D54)&gt;=2,VAR(B54,C54,D54),"")</f>
        <v/>
      </c>
      <c r="H54" s="32" t="str">
        <f t="shared" ref="H54:H60" si="3">IF(COUNT(B54,C54,D54)&gt;0,MIN(B54,C54,D54),"")</f>
        <v/>
      </c>
      <c r="I54" s="32" t="str">
        <f t="shared" ref="I54:I60" si="4">IF(COUNT(B54,C54,D54)&gt;0,MAX(B54,C54,D54),"")</f>
        <v/>
      </c>
      <c r="J54" s="34" t="str">
        <f t="shared" ref="J54:J60" si="5">IF(E54="","–",IF(F54="","–",IF(F54&gt;5,"⚠ σ HIGH",IF(E54&gt;70,"⚠ SLOW",IF(E54&lt;0,"⚠ FAST","✓ OK")))))</f>
        <v>–</v>
      </c>
    </row>
    <row r="55" spans="1:10" ht="16.05" customHeight="1" x14ac:dyDescent="0.3">
      <c r="A55" s="29" t="s">
        <v>516</v>
      </c>
      <c r="B55" s="14"/>
      <c r="C55" s="14"/>
      <c r="D55" s="14"/>
      <c r="E55" s="32" t="str">
        <f t="shared" si="0"/>
        <v/>
      </c>
      <c r="F55" s="32" t="str">
        <f t="shared" si="1"/>
        <v/>
      </c>
      <c r="G55" s="32" t="str">
        <f t="shared" si="2"/>
        <v/>
      </c>
      <c r="H55" s="32" t="str">
        <f t="shared" si="3"/>
        <v/>
      </c>
      <c r="I55" s="32" t="str">
        <f t="shared" si="4"/>
        <v/>
      </c>
      <c r="J55" s="34" t="str">
        <f t="shared" si="5"/>
        <v>–</v>
      </c>
    </row>
    <row r="56" spans="1:10" ht="16.05" customHeight="1" x14ac:dyDescent="0.3">
      <c r="A56" s="29" t="s">
        <v>517</v>
      </c>
      <c r="B56" s="14"/>
      <c r="C56" s="14"/>
      <c r="D56" s="14"/>
      <c r="E56" s="32" t="str">
        <f t="shared" si="0"/>
        <v/>
      </c>
      <c r="F56" s="32" t="str">
        <f t="shared" si="1"/>
        <v/>
      </c>
      <c r="G56" s="32" t="str">
        <f t="shared" si="2"/>
        <v/>
      </c>
      <c r="H56" s="32" t="str">
        <f t="shared" si="3"/>
        <v/>
      </c>
      <c r="I56" s="32" t="str">
        <f t="shared" si="4"/>
        <v/>
      </c>
      <c r="J56" s="34" t="str">
        <f t="shared" si="5"/>
        <v>–</v>
      </c>
    </row>
    <row r="57" spans="1:10" ht="16.05" customHeight="1" x14ac:dyDescent="0.3">
      <c r="A57" s="29" t="s">
        <v>518</v>
      </c>
      <c r="B57" s="14"/>
      <c r="C57" s="14"/>
      <c r="D57" s="14"/>
      <c r="E57" s="32" t="str">
        <f t="shared" si="0"/>
        <v/>
      </c>
      <c r="F57" s="32" t="str">
        <f t="shared" si="1"/>
        <v/>
      </c>
      <c r="G57" s="32" t="str">
        <f t="shared" si="2"/>
        <v/>
      </c>
      <c r="H57" s="32" t="str">
        <f t="shared" si="3"/>
        <v/>
      </c>
      <c r="I57" s="32" t="str">
        <f t="shared" si="4"/>
        <v/>
      </c>
      <c r="J57" s="34" t="str">
        <f t="shared" si="5"/>
        <v>–</v>
      </c>
    </row>
    <row r="58" spans="1:10" ht="16.05" customHeight="1" x14ac:dyDescent="0.3">
      <c r="A58" s="29" t="s">
        <v>519</v>
      </c>
      <c r="B58" s="14"/>
      <c r="C58" s="14"/>
      <c r="D58" s="14"/>
      <c r="E58" s="32" t="str">
        <f t="shared" si="0"/>
        <v/>
      </c>
      <c r="F58" s="32" t="str">
        <f t="shared" si="1"/>
        <v/>
      </c>
      <c r="G58" s="32" t="str">
        <f t="shared" si="2"/>
        <v/>
      </c>
      <c r="H58" s="32" t="str">
        <f t="shared" si="3"/>
        <v/>
      </c>
      <c r="I58" s="32" t="str">
        <f t="shared" si="4"/>
        <v/>
      </c>
      <c r="J58" s="34" t="str">
        <f t="shared" si="5"/>
        <v>–</v>
      </c>
    </row>
    <row r="59" spans="1:10" ht="16.05" customHeight="1" x14ac:dyDescent="0.3">
      <c r="A59" s="29" t="s">
        <v>520</v>
      </c>
      <c r="B59" s="14"/>
      <c r="C59" s="14"/>
      <c r="D59" s="14"/>
      <c r="E59" s="32" t="str">
        <f t="shared" si="0"/>
        <v/>
      </c>
      <c r="F59" s="32" t="str">
        <f t="shared" si="1"/>
        <v/>
      </c>
      <c r="G59" s="32" t="str">
        <f t="shared" si="2"/>
        <v/>
      </c>
      <c r="H59" s="32" t="str">
        <f t="shared" si="3"/>
        <v/>
      </c>
      <c r="I59" s="32" t="str">
        <f t="shared" si="4"/>
        <v/>
      </c>
      <c r="J59" s="34" t="str">
        <f t="shared" si="5"/>
        <v>–</v>
      </c>
    </row>
    <row r="60" spans="1:10" ht="16.05" customHeight="1" x14ac:dyDescent="0.3">
      <c r="A60" s="29" t="s">
        <v>521</v>
      </c>
      <c r="B60" s="14"/>
      <c r="C60" s="14"/>
      <c r="D60" s="14"/>
      <c r="E60" s="32" t="str">
        <f t="shared" si="0"/>
        <v/>
      </c>
      <c r="F60" s="32" t="str">
        <f t="shared" si="1"/>
        <v/>
      </c>
      <c r="G60" s="32" t="str">
        <f t="shared" si="2"/>
        <v/>
      </c>
      <c r="H60" s="32" t="str">
        <f t="shared" si="3"/>
        <v/>
      </c>
      <c r="I60" s="32" t="str">
        <f t="shared" si="4"/>
        <v/>
      </c>
      <c r="J60" s="34" t="str">
        <f t="shared" si="5"/>
        <v>–</v>
      </c>
    </row>
    <row r="62" spans="1:10" ht="19.95" customHeight="1" x14ac:dyDescent="0.3">
      <c r="A62" s="90" t="s">
        <v>152</v>
      </c>
      <c r="B62" s="67"/>
      <c r="C62" s="67"/>
      <c r="D62" s="67"/>
      <c r="E62" s="67"/>
      <c r="F62" s="67"/>
      <c r="G62" s="67"/>
      <c r="H62" s="67"/>
      <c r="I62" s="67"/>
      <c r="J62" s="64"/>
    </row>
    <row r="63" spans="1:10" ht="16.05" customHeight="1" x14ac:dyDescent="0.3">
      <c r="A63" s="63" t="s">
        <v>552</v>
      </c>
      <c r="B63" s="64"/>
      <c r="C63" s="71" t="s">
        <v>553</v>
      </c>
      <c r="D63" s="67"/>
      <c r="E63" s="67"/>
      <c r="F63" s="67"/>
      <c r="G63" s="67"/>
      <c r="H63" s="67"/>
      <c r="I63" s="67"/>
      <c r="J63" s="64"/>
    </row>
    <row r="64" spans="1:10" ht="16.05" customHeight="1" x14ac:dyDescent="0.3">
      <c r="A64" s="63" t="s">
        <v>554</v>
      </c>
      <c r="B64" s="64"/>
      <c r="C64" s="71" t="s">
        <v>555</v>
      </c>
      <c r="D64" s="67"/>
      <c r="E64" s="67"/>
      <c r="F64" s="67"/>
      <c r="G64" s="67"/>
      <c r="H64" s="67"/>
      <c r="I64" s="67"/>
      <c r="J64" s="64"/>
    </row>
    <row r="65" spans="1:10" ht="16.05" customHeight="1" x14ac:dyDescent="0.3">
      <c r="A65" s="63" t="s">
        <v>556</v>
      </c>
      <c r="B65" s="64"/>
      <c r="C65" s="71" t="s">
        <v>557</v>
      </c>
      <c r="D65" s="67"/>
      <c r="E65" s="67"/>
      <c r="F65" s="67"/>
      <c r="G65" s="67"/>
      <c r="H65" s="67"/>
      <c r="I65" s="67"/>
      <c r="J65" s="64"/>
    </row>
    <row r="66" spans="1:10" ht="16.05" customHeight="1" x14ac:dyDescent="0.3">
      <c r="A66" s="63" t="s">
        <v>558</v>
      </c>
      <c r="B66" s="64"/>
      <c r="C66" s="71" t="s">
        <v>559</v>
      </c>
      <c r="D66" s="67"/>
      <c r="E66" s="67"/>
      <c r="F66" s="67"/>
      <c r="G66" s="67"/>
      <c r="H66" s="67"/>
      <c r="I66" s="67"/>
      <c r="J66" s="64"/>
    </row>
    <row r="67" spans="1:10" ht="16.05" customHeight="1" x14ac:dyDescent="0.3">
      <c r="A67" s="63" t="s">
        <v>560</v>
      </c>
      <c r="B67" s="64"/>
      <c r="C67" s="71" t="s">
        <v>561</v>
      </c>
      <c r="D67" s="67"/>
      <c r="E67" s="67"/>
      <c r="F67" s="67"/>
      <c r="G67" s="67"/>
      <c r="H67" s="67"/>
      <c r="I67" s="67"/>
      <c r="J67" s="64"/>
    </row>
    <row r="68" spans="1:10" ht="16.05" customHeight="1" x14ac:dyDescent="0.3">
      <c r="A68" s="63" t="s">
        <v>562</v>
      </c>
      <c r="B68" s="64"/>
      <c r="C68" s="71" t="s">
        <v>563</v>
      </c>
      <c r="D68" s="67"/>
      <c r="E68" s="67"/>
      <c r="F68" s="67"/>
      <c r="G68" s="67"/>
      <c r="H68" s="67"/>
      <c r="I68" s="67"/>
      <c r="J68" s="64"/>
    </row>
    <row r="69" spans="1:10" ht="16.05" customHeight="1" x14ac:dyDescent="0.3">
      <c r="A69" s="63" t="s">
        <v>101</v>
      </c>
      <c r="B69" s="64"/>
      <c r="C69" s="71" t="s">
        <v>564</v>
      </c>
      <c r="D69" s="67"/>
      <c r="E69" s="67"/>
      <c r="F69" s="67"/>
      <c r="G69" s="67"/>
      <c r="H69" s="67"/>
      <c r="I69" s="67"/>
      <c r="J69" s="64"/>
    </row>
  </sheetData>
  <mergeCells count="90">
    <mergeCell ref="I5:J5"/>
    <mergeCell ref="A32:J32"/>
    <mergeCell ref="D7:E7"/>
    <mergeCell ref="C41:J41"/>
    <mergeCell ref="D35"/>
    <mergeCell ref="H37"/>
    <mergeCell ref="A48:B48"/>
    <mergeCell ref="C48:J48"/>
    <mergeCell ref="A1:J1"/>
    <mergeCell ref="I8:J8"/>
    <mergeCell ref="B35"/>
    <mergeCell ref="C42:J42"/>
    <mergeCell ref="B6:C6"/>
    <mergeCell ref="B34"/>
    <mergeCell ref="I10:J10"/>
    <mergeCell ref="F37"/>
    <mergeCell ref="B36"/>
    <mergeCell ref="A22:J22"/>
    <mergeCell ref="C40:J40"/>
    <mergeCell ref="A2:J2"/>
    <mergeCell ref="F34"/>
    <mergeCell ref="D8:E8"/>
    <mergeCell ref="E33:F33"/>
    <mergeCell ref="G33:H33"/>
    <mergeCell ref="D10:E10"/>
    <mergeCell ref="F10:G10"/>
    <mergeCell ref="A68:B68"/>
    <mergeCell ref="C69:J69"/>
    <mergeCell ref="F35"/>
    <mergeCell ref="A40:B40"/>
    <mergeCell ref="A69:B69"/>
    <mergeCell ref="D36"/>
    <mergeCell ref="F36"/>
    <mergeCell ref="C45:J45"/>
    <mergeCell ref="A66:B66"/>
    <mergeCell ref="A46:B46"/>
    <mergeCell ref="C47:J47"/>
    <mergeCell ref="A52:J52"/>
    <mergeCell ref="C64:J64"/>
    <mergeCell ref="C67:J67"/>
    <mergeCell ref="C44:J44"/>
    <mergeCell ref="C63:J63"/>
    <mergeCell ref="B7:C7"/>
    <mergeCell ref="A49:B49"/>
    <mergeCell ref="A62:J62"/>
    <mergeCell ref="C43:J43"/>
    <mergeCell ref="A44:B44"/>
    <mergeCell ref="B37"/>
    <mergeCell ref="C46:J46"/>
    <mergeCell ref="A51:J51"/>
    <mergeCell ref="D37"/>
    <mergeCell ref="A43:B43"/>
    <mergeCell ref="F7:G7"/>
    <mergeCell ref="C49:J49"/>
    <mergeCell ref="F8:G8"/>
    <mergeCell ref="H35"/>
    <mergeCell ref="A39:J39"/>
    <mergeCell ref="A41:B41"/>
    <mergeCell ref="B9:C9"/>
    <mergeCell ref="A63:B63"/>
    <mergeCell ref="A3:J3"/>
    <mergeCell ref="A31:J31"/>
    <mergeCell ref="D6:E6"/>
    <mergeCell ref="F6:G6"/>
    <mergeCell ref="H34"/>
    <mergeCell ref="D5:E5"/>
    <mergeCell ref="F5:G5"/>
    <mergeCell ref="I6:J6"/>
    <mergeCell ref="A4:J4"/>
    <mergeCell ref="F9:G9"/>
    <mergeCell ref="I9:J9"/>
    <mergeCell ref="A12:J12"/>
    <mergeCell ref="I7:J7"/>
    <mergeCell ref="D34"/>
    <mergeCell ref="A67:B67"/>
    <mergeCell ref="B5:C5"/>
    <mergeCell ref="C68:J68"/>
    <mergeCell ref="A64:B64"/>
    <mergeCell ref="A42:B42"/>
    <mergeCell ref="C65:J65"/>
    <mergeCell ref="B8:C8"/>
    <mergeCell ref="A45:B45"/>
    <mergeCell ref="A33:B33"/>
    <mergeCell ref="D9:E9"/>
    <mergeCell ref="C33:D33"/>
    <mergeCell ref="B10:C10"/>
    <mergeCell ref="A65:B65"/>
    <mergeCell ref="A47:B47"/>
    <mergeCell ref="C66:J66"/>
    <mergeCell ref="H36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workbookViewId="0">
      <pane ySplit="2" topLeftCell="A62" activePane="bottomLeft" state="frozen"/>
      <selection pane="bottomLeft" activeCell="A83" sqref="A83"/>
    </sheetView>
  </sheetViews>
  <sheetFormatPr defaultRowHeight="14.4" x14ac:dyDescent="0.3"/>
  <cols>
    <col min="1" max="1" width="16.88671875" customWidth="1"/>
    <col min="2" max="2" width="22" customWidth="1"/>
    <col min="3" max="3" width="14" customWidth="1"/>
    <col min="4" max="4" width="12" customWidth="1"/>
    <col min="5" max="5" width="15.77734375" customWidth="1"/>
    <col min="6" max="6" width="16.6640625" customWidth="1"/>
    <col min="7" max="7" width="13.5546875" customWidth="1"/>
    <col min="8" max="8" width="24.33203125" customWidth="1"/>
    <col min="9" max="9" width="10" customWidth="1"/>
    <col min="10" max="10" width="19.21875" customWidth="1"/>
  </cols>
  <sheetData>
    <row r="1" spans="1:10" ht="39.6" customHeight="1" x14ac:dyDescent="0.3">
      <c r="A1" s="77" t="s">
        <v>1229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565</v>
      </c>
      <c r="B2" s="67"/>
      <c r="C2" s="67"/>
      <c r="D2" s="67"/>
      <c r="E2" s="67"/>
      <c r="F2" s="67"/>
      <c r="G2" s="67"/>
      <c r="H2" s="67"/>
      <c r="I2" s="67"/>
      <c r="J2" s="64"/>
    </row>
    <row r="3" spans="1:10" ht="53.4" customHeight="1" x14ac:dyDescent="0.3">
      <c r="A3" s="81" t="s">
        <v>566</v>
      </c>
      <c r="B3" s="82"/>
      <c r="C3" s="82"/>
      <c r="D3" s="82"/>
      <c r="E3" s="82"/>
      <c r="F3" s="82"/>
      <c r="G3" s="82"/>
      <c r="H3" s="82"/>
      <c r="I3" s="82"/>
      <c r="J3" s="83"/>
    </row>
    <row r="4" spans="1:10" x14ac:dyDescent="0.3">
      <c r="A4" s="103" t="s">
        <v>487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x14ac:dyDescent="0.3">
      <c r="A5" s="3" t="s">
        <v>300</v>
      </c>
      <c r="B5" s="78" t="s">
        <v>488</v>
      </c>
      <c r="C5" s="64"/>
      <c r="D5" s="78" t="s">
        <v>489</v>
      </c>
      <c r="E5" s="64"/>
      <c r="F5" s="78" t="s">
        <v>490</v>
      </c>
      <c r="G5" s="64"/>
      <c r="H5" s="3" t="s">
        <v>491</v>
      </c>
      <c r="I5" s="78" t="s">
        <v>492</v>
      </c>
      <c r="J5" s="64"/>
    </row>
    <row r="6" spans="1:10" ht="19.95" customHeight="1" x14ac:dyDescent="0.3">
      <c r="A6" s="1" t="s">
        <v>493</v>
      </c>
      <c r="B6" s="121">
        <v>14.06</v>
      </c>
      <c r="C6" s="64"/>
      <c r="D6" s="121">
        <v>14.06</v>
      </c>
      <c r="E6" s="64"/>
      <c r="F6" s="121">
        <v>14.15</v>
      </c>
      <c r="G6" s="64"/>
      <c r="H6" s="13">
        <v>14.15</v>
      </c>
      <c r="I6" s="123" t="s">
        <v>494</v>
      </c>
      <c r="J6" s="64"/>
    </row>
    <row r="7" spans="1:10" ht="19.95" customHeight="1" x14ac:dyDescent="0.3">
      <c r="A7" s="1" t="s">
        <v>495</v>
      </c>
      <c r="B7" s="122">
        <v>12.654</v>
      </c>
      <c r="C7" s="64"/>
      <c r="D7" s="122">
        <v>12.654</v>
      </c>
      <c r="E7" s="64"/>
      <c r="F7" s="122">
        <v>12.734999999999999</v>
      </c>
      <c r="G7" s="64"/>
      <c r="H7" s="14">
        <v>12.734999999999999</v>
      </c>
      <c r="I7" s="124" t="s">
        <v>496</v>
      </c>
      <c r="J7" s="64"/>
    </row>
    <row r="8" spans="1:10" ht="19.95" customHeight="1" x14ac:dyDescent="0.3">
      <c r="A8" s="1" t="s">
        <v>497</v>
      </c>
      <c r="B8" s="121">
        <v>15.465999999999999</v>
      </c>
      <c r="C8" s="64"/>
      <c r="D8" s="121">
        <v>15.465999999999999</v>
      </c>
      <c r="E8" s="64"/>
      <c r="F8" s="121">
        <v>15.565</v>
      </c>
      <c r="G8" s="64"/>
      <c r="H8" s="13">
        <v>15.565</v>
      </c>
      <c r="I8" s="123" t="s">
        <v>498</v>
      </c>
      <c r="J8" s="64"/>
    </row>
    <row r="9" spans="1:10" ht="19.95" customHeight="1" x14ac:dyDescent="0.3">
      <c r="A9" s="1" t="s">
        <v>499</v>
      </c>
      <c r="B9" s="122" t="s">
        <v>567</v>
      </c>
      <c r="C9" s="64"/>
      <c r="D9" s="122" t="s">
        <v>567</v>
      </c>
      <c r="E9" s="64"/>
      <c r="F9" s="122" t="s">
        <v>568</v>
      </c>
      <c r="G9" s="64"/>
      <c r="H9" s="14" t="s">
        <v>568</v>
      </c>
      <c r="I9" s="124" t="s">
        <v>502</v>
      </c>
      <c r="J9" s="64"/>
    </row>
    <row r="10" spans="1:10" ht="34.200000000000003" customHeight="1" x14ac:dyDescent="0.3">
      <c r="A10" s="1" t="s">
        <v>503</v>
      </c>
      <c r="B10" s="121" t="s">
        <v>569</v>
      </c>
      <c r="C10" s="64"/>
      <c r="D10" s="121" t="s">
        <v>569</v>
      </c>
      <c r="E10" s="64"/>
      <c r="F10" s="117" t="s">
        <v>570</v>
      </c>
      <c r="G10" s="128"/>
      <c r="H10" s="54" t="s">
        <v>570</v>
      </c>
      <c r="I10" s="123" t="s">
        <v>505</v>
      </c>
      <c r="J10" s="64"/>
    </row>
    <row r="12" spans="1:10" x14ac:dyDescent="0.3">
      <c r="A12" s="103" t="s">
        <v>506</v>
      </c>
      <c r="B12" s="67"/>
      <c r="C12" s="67"/>
      <c r="D12" s="67"/>
      <c r="E12" s="67"/>
      <c r="F12" s="67"/>
      <c r="G12" s="67"/>
      <c r="H12" s="67"/>
      <c r="I12" s="67"/>
      <c r="J12" s="64"/>
    </row>
    <row r="13" spans="1:10" ht="28.05" customHeight="1" x14ac:dyDescent="0.3">
      <c r="A13" s="3" t="s">
        <v>507</v>
      </c>
      <c r="B13" s="3" t="s">
        <v>493</v>
      </c>
      <c r="C13" s="3" t="s">
        <v>508</v>
      </c>
      <c r="D13" s="3" t="s">
        <v>509</v>
      </c>
      <c r="E13" s="3" t="s">
        <v>510</v>
      </c>
      <c r="F13" s="3" t="s">
        <v>511</v>
      </c>
      <c r="G13" s="3" t="s">
        <v>512</v>
      </c>
      <c r="H13" s="3" t="s">
        <v>513</v>
      </c>
      <c r="I13" s="3" t="s">
        <v>514</v>
      </c>
      <c r="J13" s="3" t="s">
        <v>185</v>
      </c>
    </row>
    <row r="14" spans="1:10" ht="15" customHeight="1" x14ac:dyDescent="0.3">
      <c r="A14" s="21" t="s">
        <v>515</v>
      </c>
      <c r="B14" s="13">
        <v>14.06</v>
      </c>
      <c r="C14" s="13">
        <v>12.654</v>
      </c>
      <c r="D14" s="13"/>
      <c r="E14" s="13">
        <v>15.465999999999999</v>
      </c>
      <c r="F14" s="13"/>
      <c r="G14" s="13"/>
      <c r="H14" s="13"/>
      <c r="I14" s="13"/>
      <c r="J14" s="9"/>
    </row>
    <row r="15" spans="1:10" ht="15" customHeight="1" x14ac:dyDescent="0.3">
      <c r="A15" s="21" t="s">
        <v>516</v>
      </c>
      <c r="B15" s="14">
        <v>14.06</v>
      </c>
      <c r="C15" s="14">
        <v>12.654</v>
      </c>
      <c r="D15" s="14"/>
      <c r="E15" s="14">
        <v>15.465999999999999</v>
      </c>
      <c r="F15" s="14"/>
      <c r="G15" s="14"/>
      <c r="H15" s="14"/>
      <c r="I15" s="14"/>
      <c r="J15" s="9"/>
    </row>
    <row r="16" spans="1:10" ht="15" customHeight="1" x14ac:dyDescent="0.3">
      <c r="A16" s="21" t="s">
        <v>517</v>
      </c>
      <c r="B16" s="13">
        <v>14.06</v>
      </c>
      <c r="C16" s="13">
        <v>12.654</v>
      </c>
      <c r="D16" s="13"/>
      <c r="E16" s="13">
        <v>15.465999999999999</v>
      </c>
      <c r="F16" s="13"/>
      <c r="G16" s="13"/>
      <c r="H16" s="13"/>
      <c r="I16" s="13"/>
      <c r="J16" s="9"/>
    </row>
    <row r="17" spans="1:10" ht="15" customHeight="1" x14ac:dyDescent="0.3">
      <c r="A17" s="21" t="s">
        <v>518</v>
      </c>
      <c r="B17" s="14">
        <v>14.06</v>
      </c>
      <c r="C17" s="14">
        <v>12.654</v>
      </c>
      <c r="D17" s="14"/>
      <c r="E17" s="14">
        <v>15.465999999999999</v>
      </c>
      <c r="F17" s="14"/>
      <c r="G17" s="14"/>
      <c r="H17" s="14"/>
      <c r="I17" s="14"/>
      <c r="J17" s="9"/>
    </row>
    <row r="18" spans="1:10" ht="15" customHeight="1" x14ac:dyDescent="0.3">
      <c r="A18" s="21" t="s">
        <v>519</v>
      </c>
      <c r="B18" s="13">
        <v>14.06</v>
      </c>
      <c r="C18" s="13">
        <v>12.654</v>
      </c>
      <c r="D18" s="13"/>
      <c r="E18" s="13">
        <v>15.465999999999999</v>
      </c>
      <c r="F18" s="13"/>
      <c r="G18" s="13"/>
      <c r="H18" s="13"/>
      <c r="I18" s="13"/>
      <c r="J18" s="9"/>
    </row>
    <row r="19" spans="1:10" ht="15" customHeight="1" x14ac:dyDescent="0.3">
      <c r="A19" s="21" t="s">
        <v>520</v>
      </c>
      <c r="B19" s="14">
        <v>14.06</v>
      </c>
      <c r="C19" s="14">
        <v>12.654</v>
      </c>
      <c r="D19" s="14"/>
      <c r="E19" s="14">
        <v>15.465999999999999</v>
      </c>
      <c r="F19" s="14"/>
      <c r="G19" s="14"/>
      <c r="H19" s="14"/>
      <c r="I19" s="14"/>
      <c r="J19" s="9"/>
    </row>
    <row r="20" spans="1:10" ht="15" customHeight="1" x14ac:dyDescent="0.3">
      <c r="A20" s="21" t="s">
        <v>521</v>
      </c>
      <c r="B20" s="13">
        <v>14.06</v>
      </c>
      <c r="C20" s="13">
        <v>12.654</v>
      </c>
      <c r="D20" s="13"/>
      <c r="E20" s="13">
        <v>15.465999999999999</v>
      </c>
      <c r="F20" s="13"/>
      <c r="G20" s="13"/>
      <c r="H20" s="13"/>
      <c r="I20" s="13"/>
      <c r="J20" s="9"/>
    </row>
    <row r="22" spans="1:10" x14ac:dyDescent="0.3">
      <c r="A22" s="127" t="s">
        <v>522</v>
      </c>
      <c r="B22" s="67"/>
      <c r="C22" s="67"/>
      <c r="D22" s="67"/>
      <c r="E22" s="67"/>
      <c r="F22" s="67"/>
      <c r="G22" s="67"/>
      <c r="H22" s="67"/>
      <c r="I22" s="67"/>
      <c r="J22" s="64"/>
    </row>
    <row r="23" spans="1:10" ht="28.05" customHeight="1" x14ac:dyDescent="0.3">
      <c r="A23" s="3" t="s">
        <v>507</v>
      </c>
      <c r="B23" s="3" t="s">
        <v>493</v>
      </c>
      <c r="C23" s="3" t="s">
        <v>508</v>
      </c>
      <c r="D23" s="3" t="s">
        <v>509</v>
      </c>
      <c r="E23" s="3" t="s">
        <v>510</v>
      </c>
      <c r="F23" s="3" t="s">
        <v>511</v>
      </c>
      <c r="G23" s="3" t="s">
        <v>512</v>
      </c>
      <c r="H23" s="3" t="s">
        <v>513</v>
      </c>
      <c r="I23" s="3" t="s">
        <v>514</v>
      </c>
      <c r="J23" s="3" t="s">
        <v>185</v>
      </c>
    </row>
    <row r="24" spans="1:10" ht="15" customHeight="1" x14ac:dyDescent="0.3">
      <c r="A24" s="21" t="s">
        <v>515</v>
      </c>
      <c r="B24" s="13">
        <v>14.15</v>
      </c>
      <c r="C24" s="13">
        <v>12.734999999999999</v>
      </c>
      <c r="D24" s="13"/>
      <c r="E24" s="13">
        <v>15.565</v>
      </c>
      <c r="F24" s="13"/>
      <c r="G24" s="13"/>
      <c r="H24" s="13"/>
      <c r="I24" s="13"/>
      <c r="J24" s="9"/>
    </row>
    <row r="25" spans="1:10" ht="15" customHeight="1" x14ac:dyDescent="0.3">
      <c r="A25" s="21" t="s">
        <v>516</v>
      </c>
      <c r="B25" s="14">
        <v>14.15</v>
      </c>
      <c r="C25" s="14">
        <v>12.734999999999999</v>
      </c>
      <c r="D25" s="14"/>
      <c r="E25" s="14">
        <v>15.565</v>
      </c>
      <c r="F25" s="14"/>
      <c r="G25" s="14"/>
      <c r="H25" s="14"/>
      <c r="I25" s="14"/>
      <c r="J25" s="9"/>
    </row>
    <row r="26" spans="1:10" ht="15" customHeight="1" x14ac:dyDescent="0.3">
      <c r="A26" s="21" t="s">
        <v>517</v>
      </c>
      <c r="B26" s="13">
        <v>14.15</v>
      </c>
      <c r="C26" s="13">
        <v>12.734999999999999</v>
      </c>
      <c r="D26" s="13"/>
      <c r="E26" s="13">
        <v>15.565</v>
      </c>
      <c r="F26" s="13"/>
      <c r="G26" s="13"/>
      <c r="H26" s="13"/>
      <c r="I26" s="13"/>
      <c r="J26" s="9"/>
    </row>
    <row r="27" spans="1:10" ht="15" customHeight="1" x14ac:dyDescent="0.3">
      <c r="A27" s="21" t="s">
        <v>518</v>
      </c>
      <c r="B27" s="14">
        <v>14.15</v>
      </c>
      <c r="C27" s="14">
        <v>12.734999999999999</v>
      </c>
      <c r="D27" s="14"/>
      <c r="E27" s="14">
        <v>15.565</v>
      </c>
      <c r="F27" s="14"/>
      <c r="G27" s="14"/>
      <c r="H27" s="14"/>
      <c r="I27" s="14"/>
      <c r="J27" s="9"/>
    </row>
    <row r="28" spans="1:10" ht="15" customHeight="1" x14ac:dyDescent="0.3">
      <c r="A28" s="21" t="s">
        <v>519</v>
      </c>
      <c r="B28" s="13">
        <v>14.15</v>
      </c>
      <c r="C28" s="13">
        <v>12.734999999999999</v>
      </c>
      <c r="D28" s="13"/>
      <c r="E28" s="13">
        <v>15.565</v>
      </c>
      <c r="F28" s="13"/>
      <c r="G28" s="13"/>
      <c r="H28" s="13"/>
      <c r="I28" s="13"/>
      <c r="J28" s="9"/>
    </row>
    <row r="29" spans="1:10" ht="15" customHeight="1" x14ac:dyDescent="0.3">
      <c r="A29" s="21" t="s">
        <v>520</v>
      </c>
      <c r="B29" s="14">
        <v>14.15</v>
      </c>
      <c r="C29" s="14">
        <v>12.734999999999999</v>
      </c>
      <c r="D29" s="14"/>
      <c r="E29" s="14">
        <v>15.565</v>
      </c>
      <c r="F29" s="14"/>
      <c r="G29" s="14"/>
      <c r="H29" s="14"/>
      <c r="I29" s="14"/>
      <c r="J29" s="9"/>
    </row>
    <row r="30" spans="1:10" ht="15" customHeight="1" x14ac:dyDescent="0.3">
      <c r="A30" s="21" t="s">
        <v>521</v>
      </c>
      <c r="B30" s="13">
        <v>14.15</v>
      </c>
      <c r="C30" s="13">
        <v>12.734999999999999</v>
      </c>
      <c r="D30" s="13"/>
      <c r="E30" s="13">
        <v>15.565</v>
      </c>
      <c r="F30" s="13"/>
      <c r="G30" s="13"/>
      <c r="H30" s="13"/>
      <c r="I30" s="13"/>
      <c r="J30" s="9"/>
    </row>
    <row r="31" spans="1:10" ht="44.4" customHeight="1" x14ac:dyDescent="0.3">
      <c r="A31" s="81" t="s">
        <v>523</v>
      </c>
      <c r="B31" s="82"/>
      <c r="C31" s="82"/>
      <c r="D31" s="82"/>
      <c r="E31" s="82"/>
      <c r="F31" s="82"/>
      <c r="G31" s="82"/>
      <c r="H31" s="82"/>
      <c r="I31" s="82"/>
      <c r="J31" s="83"/>
    </row>
    <row r="33" spans="1:10" ht="19.95" customHeight="1" x14ac:dyDescent="0.3">
      <c r="A33" s="73" t="s">
        <v>123</v>
      </c>
      <c r="B33" s="67"/>
      <c r="C33" s="67"/>
      <c r="D33" s="67"/>
      <c r="E33" s="67"/>
      <c r="F33" s="67"/>
      <c r="G33" s="67"/>
      <c r="H33" s="67"/>
      <c r="I33" s="67"/>
      <c r="J33" s="64"/>
    </row>
    <row r="34" spans="1:10" x14ac:dyDescent="0.3">
      <c r="A34" s="74" t="s">
        <v>124</v>
      </c>
      <c r="B34" s="64"/>
      <c r="C34" s="74" t="s">
        <v>125</v>
      </c>
      <c r="D34" s="64"/>
      <c r="E34" s="74" t="s">
        <v>126</v>
      </c>
      <c r="F34" s="64"/>
      <c r="G34" s="74" t="s">
        <v>127</v>
      </c>
      <c r="H34" s="64"/>
    </row>
    <row r="35" spans="1:10" ht="30.6" x14ac:dyDescent="0.3">
      <c r="A35" s="8" t="s">
        <v>128</v>
      </c>
      <c r="B35" s="66"/>
      <c r="C35" s="8" t="s">
        <v>128</v>
      </c>
      <c r="D35" s="66"/>
      <c r="E35" s="8" t="s">
        <v>128</v>
      </c>
      <c r="F35" s="66"/>
      <c r="G35" s="8" t="s">
        <v>128</v>
      </c>
      <c r="H35" s="66"/>
    </row>
    <row r="36" spans="1:10" ht="51" x14ac:dyDescent="0.3">
      <c r="A36" s="8" t="s">
        <v>129</v>
      </c>
      <c r="B36" s="66"/>
      <c r="C36" s="8" t="s">
        <v>129</v>
      </c>
      <c r="D36" s="66"/>
      <c r="E36" s="8" t="s">
        <v>129</v>
      </c>
      <c r="F36" s="66"/>
      <c r="G36" s="8" t="s">
        <v>129</v>
      </c>
      <c r="H36" s="66"/>
    </row>
    <row r="37" spans="1:10" ht="40.799999999999997" x14ac:dyDescent="0.3">
      <c r="A37" s="8" t="s">
        <v>130</v>
      </c>
      <c r="B37" s="66"/>
      <c r="C37" s="8" t="s">
        <v>130</v>
      </c>
      <c r="D37" s="66"/>
      <c r="E37" s="8" t="s">
        <v>130</v>
      </c>
      <c r="F37" s="66"/>
      <c r="G37" s="8" t="s">
        <v>130</v>
      </c>
      <c r="H37" s="66"/>
    </row>
    <row r="38" spans="1:10" ht="20.399999999999999" x14ac:dyDescent="0.3">
      <c r="A38" s="8" t="s">
        <v>131</v>
      </c>
      <c r="B38" s="66"/>
      <c r="C38" s="8" t="s">
        <v>131</v>
      </c>
      <c r="D38" s="66"/>
      <c r="E38" s="8" t="s">
        <v>131</v>
      </c>
      <c r="F38" s="66"/>
      <c r="G38" s="8" t="s">
        <v>131</v>
      </c>
      <c r="H38" s="66"/>
    </row>
    <row r="40" spans="1:10" ht="19.95" customHeight="1" x14ac:dyDescent="0.3">
      <c r="A40" s="98" t="s">
        <v>571</v>
      </c>
      <c r="B40" s="67"/>
      <c r="C40" s="67"/>
      <c r="D40" s="67"/>
      <c r="E40" s="67"/>
      <c r="F40" s="67"/>
      <c r="G40" s="67"/>
      <c r="H40" s="67"/>
      <c r="I40" s="67"/>
      <c r="J40" s="64"/>
    </row>
    <row r="41" spans="1:10" ht="18" customHeight="1" x14ac:dyDescent="0.3">
      <c r="A41" s="94" t="s">
        <v>525</v>
      </c>
      <c r="B41" s="64"/>
      <c r="C41" s="125" t="s">
        <v>526</v>
      </c>
      <c r="D41" s="67"/>
      <c r="E41" s="67"/>
      <c r="F41" s="67"/>
      <c r="G41" s="67"/>
      <c r="H41" s="67"/>
      <c r="I41" s="67"/>
      <c r="J41" s="64"/>
    </row>
    <row r="42" spans="1:10" ht="18" customHeight="1" x14ac:dyDescent="0.3">
      <c r="A42" s="94" t="s">
        <v>527</v>
      </c>
      <c r="B42" s="64"/>
      <c r="C42" s="125" t="s">
        <v>572</v>
      </c>
      <c r="D42" s="67"/>
      <c r="E42" s="67"/>
      <c r="F42" s="67"/>
      <c r="G42" s="67"/>
      <c r="H42" s="67"/>
      <c r="I42" s="67"/>
      <c r="J42" s="64"/>
    </row>
    <row r="43" spans="1:10" ht="18" customHeight="1" x14ac:dyDescent="0.3">
      <c r="A43" s="94" t="s">
        <v>529</v>
      </c>
      <c r="B43" s="64"/>
      <c r="C43" s="125" t="s">
        <v>573</v>
      </c>
      <c r="D43" s="67"/>
      <c r="E43" s="67"/>
      <c r="F43" s="67"/>
      <c r="G43" s="67"/>
      <c r="H43" s="67"/>
      <c r="I43" s="67"/>
      <c r="J43" s="64"/>
    </row>
    <row r="44" spans="1:10" ht="18" customHeight="1" x14ac:dyDescent="0.3">
      <c r="A44" s="94" t="s">
        <v>531</v>
      </c>
      <c r="B44" s="64"/>
      <c r="C44" s="125" t="s">
        <v>574</v>
      </c>
      <c r="D44" s="67"/>
      <c r="E44" s="67"/>
      <c r="F44" s="67"/>
      <c r="G44" s="67"/>
      <c r="H44" s="67"/>
      <c r="I44" s="67"/>
      <c r="J44" s="64"/>
    </row>
    <row r="45" spans="1:10" ht="18" customHeight="1" x14ac:dyDescent="0.3">
      <c r="A45" s="94" t="s">
        <v>533</v>
      </c>
      <c r="B45" s="64"/>
      <c r="C45" s="125" t="s">
        <v>575</v>
      </c>
      <c r="D45" s="67"/>
      <c r="E45" s="67"/>
      <c r="F45" s="67"/>
      <c r="G45" s="67"/>
      <c r="H45" s="67"/>
      <c r="I45" s="67"/>
      <c r="J45" s="64"/>
    </row>
    <row r="46" spans="1:10" ht="18" customHeight="1" x14ac:dyDescent="0.3">
      <c r="A46" s="94" t="s">
        <v>535</v>
      </c>
      <c r="B46" s="64"/>
      <c r="C46" s="125" t="s">
        <v>536</v>
      </c>
      <c r="D46" s="67"/>
      <c r="E46" s="67"/>
      <c r="F46" s="67"/>
      <c r="G46" s="67"/>
      <c r="H46" s="67"/>
      <c r="I46" s="67"/>
      <c r="J46" s="64"/>
    </row>
    <row r="47" spans="1:10" ht="18" customHeight="1" x14ac:dyDescent="0.3">
      <c r="A47" s="94" t="s">
        <v>537</v>
      </c>
      <c r="B47" s="64"/>
      <c r="C47" s="125" t="s">
        <v>538</v>
      </c>
      <c r="D47" s="67"/>
      <c r="E47" s="67"/>
      <c r="F47" s="67"/>
      <c r="G47" s="67"/>
      <c r="H47" s="67"/>
      <c r="I47" s="67"/>
      <c r="J47" s="64"/>
    </row>
    <row r="48" spans="1:10" ht="18" customHeight="1" x14ac:dyDescent="0.3">
      <c r="A48" s="94" t="s">
        <v>539</v>
      </c>
      <c r="B48" s="64"/>
      <c r="C48" s="125" t="s">
        <v>576</v>
      </c>
      <c r="D48" s="67"/>
      <c r="E48" s="67"/>
      <c r="F48" s="67"/>
      <c r="G48" s="67"/>
      <c r="H48" s="67"/>
      <c r="I48" s="67"/>
      <c r="J48" s="64"/>
    </row>
    <row r="49" spans="1:10" ht="18" customHeight="1" x14ac:dyDescent="0.3">
      <c r="A49" s="94" t="s">
        <v>541</v>
      </c>
      <c r="B49" s="64"/>
      <c r="C49" s="125" t="s">
        <v>542</v>
      </c>
      <c r="D49" s="67"/>
      <c r="E49" s="67"/>
      <c r="F49" s="67"/>
      <c r="G49" s="67"/>
      <c r="H49" s="67"/>
      <c r="I49" s="67"/>
      <c r="J49" s="64"/>
    </row>
    <row r="50" spans="1:10" ht="18" customHeight="1" x14ac:dyDescent="0.3">
      <c r="A50" s="94" t="s">
        <v>543</v>
      </c>
      <c r="B50" s="64"/>
      <c r="C50" s="125" t="s">
        <v>544</v>
      </c>
      <c r="D50" s="67"/>
      <c r="E50" s="67"/>
      <c r="F50" s="67"/>
      <c r="G50" s="67"/>
      <c r="H50" s="67"/>
      <c r="I50" s="67"/>
      <c r="J50" s="64"/>
    </row>
    <row r="52" spans="1:10" ht="19.95" customHeight="1" x14ac:dyDescent="0.3">
      <c r="A52" s="102" t="s">
        <v>577</v>
      </c>
      <c r="B52" s="67"/>
      <c r="C52" s="67"/>
      <c r="D52" s="67"/>
      <c r="E52" s="67"/>
      <c r="F52" s="67"/>
      <c r="G52" s="67"/>
      <c r="H52" s="67"/>
      <c r="I52" s="67"/>
      <c r="J52" s="64"/>
    </row>
    <row r="53" spans="1:10" ht="40.049999999999997" customHeight="1" x14ac:dyDescent="0.3">
      <c r="A53" s="126" t="s">
        <v>546</v>
      </c>
      <c r="B53" s="67"/>
      <c r="C53" s="67"/>
      <c r="D53" s="67"/>
      <c r="E53" s="67"/>
      <c r="F53" s="67"/>
      <c r="G53" s="67"/>
      <c r="H53" s="67"/>
      <c r="I53" s="67"/>
      <c r="J53" s="64"/>
    </row>
    <row r="54" spans="1:10" ht="24" customHeight="1" x14ac:dyDescent="0.3">
      <c r="A54" s="28" t="s">
        <v>507</v>
      </c>
      <c r="B54" s="28" t="s">
        <v>547</v>
      </c>
      <c r="C54" s="28" t="s">
        <v>548</v>
      </c>
      <c r="D54" s="28" t="s">
        <v>549</v>
      </c>
      <c r="E54" s="28" t="s">
        <v>271</v>
      </c>
      <c r="F54" s="28" t="s">
        <v>272</v>
      </c>
      <c r="G54" s="28" t="s">
        <v>550</v>
      </c>
      <c r="H54" s="28" t="s">
        <v>274</v>
      </c>
      <c r="I54" s="28" t="s">
        <v>275</v>
      </c>
      <c r="J54" s="28" t="s">
        <v>551</v>
      </c>
    </row>
    <row r="55" spans="1:10" ht="16.05" customHeight="1" x14ac:dyDescent="0.3">
      <c r="A55" s="29" t="s">
        <v>515</v>
      </c>
      <c r="B55" s="14"/>
      <c r="C55" s="14"/>
      <c r="D55" s="14"/>
      <c r="E55" s="32" t="str">
        <f t="shared" ref="E55:E61" si="0">IF(COUNT(B55,C55,D55)&gt;0,AVERAGE(B55,C55,D55),"")</f>
        <v/>
      </c>
      <c r="F55" s="32" t="str">
        <f t="shared" ref="F55:F61" si="1">IF(COUNT(B55,C55,D55)&gt;=2,STDEV(B55,C55,D55),"")</f>
        <v/>
      </c>
      <c r="G55" s="32" t="str">
        <f t="shared" ref="G55:G61" si="2">IF(COUNT(B55,C55,D55)&gt;=2,VAR(B55,C55,D55),"")</f>
        <v/>
      </c>
      <c r="H55" s="32" t="str">
        <f t="shared" ref="H55:H61" si="3">IF(COUNT(B55,C55,D55)&gt;0,MIN(B55,C55,D55),"")</f>
        <v/>
      </c>
      <c r="I55" s="32" t="str">
        <f t="shared" ref="I55:I61" si="4">IF(COUNT(B55,C55,D55)&gt;0,MAX(B55,C55,D55),"")</f>
        <v/>
      </c>
      <c r="J55" s="34" t="str">
        <f t="shared" ref="J55:J61" si="5">IF(E55="","–",IF(F55="","–",IF(F55&gt;5,"⚠ σ HIGH",IF(E55&gt;385,"⚠ SLOW",IF(E55&lt;315,"⚠ FAST","✓ OK")))))</f>
        <v>–</v>
      </c>
    </row>
    <row r="56" spans="1:10" ht="16.05" customHeight="1" x14ac:dyDescent="0.3">
      <c r="A56" s="29" t="s">
        <v>516</v>
      </c>
      <c r="B56" s="14"/>
      <c r="C56" s="14"/>
      <c r="D56" s="14"/>
      <c r="E56" s="32" t="str">
        <f t="shared" si="0"/>
        <v/>
      </c>
      <c r="F56" s="32" t="str">
        <f t="shared" si="1"/>
        <v/>
      </c>
      <c r="G56" s="32" t="str">
        <f t="shared" si="2"/>
        <v/>
      </c>
      <c r="H56" s="32" t="str">
        <f t="shared" si="3"/>
        <v/>
      </c>
      <c r="I56" s="32" t="str">
        <f t="shared" si="4"/>
        <v/>
      </c>
      <c r="J56" s="34" t="str">
        <f t="shared" si="5"/>
        <v>–</v>
      </c>
    </row>
    <row r="57" spans="1:10" ht="16.05" customHeight="1" x14ac:dyDescent="0.3">
      <c r="A57" s="29" t="s">
        <v>517</v>
      </c>
      <c r="B57" s="14"/>
      <c r="C57" s="14"/>
      <c r="D57" s="14"/>
      <c r="E57" s="32" t="str">
        <f t="shared" si="0"/>
        <v/>
      </c>
      <c r="F57" s="32" t="str">
        <f t="shared" si="1"/>
        <v/>
      </c>
      <c r="G57" s="32" t="str">
        <f t="shared" si="2"/>
        <v/>
      </c>
      <c r="H57" s="32" t="str">
        <f t="shared" si="3"/>
        <v/>
      </c>
      <c r="I57" s="32" t="str">
        <f t="shared" si="4"/>
        <v/>
      </c>
      <c r="J57" s="34" t="str">
        <f t="shared" si="5"/>
        <v>–</v>
      </c>
    </row>
    <row r="58" spans="1:10" ht="16.05" customHeight="1" x14ac:dyDescent="0.3">
      <c r="A58" s="29" t="s">
        <v>518</v>
      </c>
      <c r="B58" s="14"/>
      <c r="C58" s="14"/>
      <c r="D58" s="14"/>
      <c r="E58" s="32" t="str">
        <f t="shared" si="0"/>
        <v/>
      </c>
      <c r="F58" s="32" t="str">
        <f t="shared" si="1"/>
        <v/>
      </c>
      <c r="G58" s="32" t="str">
        <f t="shared" si="2"/>
        <v/>
      </c>
      <c r="H58" s="32" t="str">
        <f t="shared" si="3"/>
        <v/>
      </c>
      <c r="I58" s="32" t="str">
        <f t="shared" si="4"/>
        <v/>
      </c>
      <c r="J58" s="34" t="str">
        <f t="shared" si="5"/>
        <v>–</v>
      </c>
    </row>
    <row r="59" spans="1:10" ht="16.05" customHeight="1" x14ac:dyDescent="0.3">
      <c r="A59" s="29" t="s">
        <v>519</v>
      </c>
      <c r="B59" s="14"/>
      <c r="C59" s="14"/>
      <c r="D59" s="14"/>
      <c r="E59" s="32" t="str">
        <f t="shared" si="0"/>
        <v/>
      </c>
      <c r="F59" s="32" t="str">
        <f t="shared" si="1"/>
        <v/>
      </c>
      <c r="G59" s="32" t="str">
        <f t="shared" si="2"/>
        <v/>
      </c>
      <c r="H59" s="32" t="str">
        <f t="shared" si="3"/>
        <v/>
      </c>
      <c r="I59" s="32" t="str">
        <f t="shared" si="4"/>
        <v/>
      </c>
      <c r="J59" s="34" t="str">
        <f t="shared" si="5"/>
        <v>–</v>
      </c>
    </row>
    <row r="60" spans="1:10" ht="16.05" customHeight="1" x14ac:dyDescent="0.3">
      <c r="A60" s="29" t="s">
        <v>520</v>
      </c>
      <c r="B60" s="14"/>
      <c r="C60" s="14"/>
      <c r="D60" s="14"/>
      <c r="E60" s="32" t="str">
        <f t="shared" si="0"/>
        <v/>
      </c>
      <c r="F60" s="32" t="str">
        <f t="shared" si="1"/>
        <v/>
      </c>
      <c r="G60" s="32" t="str">
        <f t="shared" si="2"/>
        <v/>
      </c>
      <c r="H60" s="32" t="str">
        <f t="shared" si="3"/>
        <v/>
      </c>
      <c r="I60" s="32" t="str">
        <f t="shared" si="4"/>
        <v/>
      </c>
      <c r="J60" s="34" t="str">
        <f t="shared" si="5"/>
        <v>–</v>
      </c>
    </row>
    <row r="61" spans="1:10" ht="16.05" customHeight="1" x14ac:dyDescent="0.3">
      <c r="A61" s="29" t="s">
        <v>521</v>
      </c>
      <c r="B61" s="14"/>
      <c r="C61" s="14"/>
      <c r="D61" s="14"/>
      <c r="E61" s="32" t="str">
        <f t="shared" si="0"/>
        <v/>
      </c>
      <c r="F61" s="32" t="str">
        <f t="shared" si="1"/>
        <v/>
      </c>
      <c r="G61" s="32" t="str">
        <f t="shared" si="2"/>
        <v/>
      </c>
      <c r="H61" s="32" t="str">
        <f t="shared" si="3"/>
        <v/>
      </c>
      <c r="I61" s="32" t="str">
        <f t="shared" si="4"/>
        <v/>
      </c>
      <c r="J61" s="34" t="str">
        <f t="shared" si="5"/>
        <v>–</v>
      </c>
    </row>
    <row r="63" spans="1:10" ht="19.95" customHeight="1" x14ac:dyDescent="0.3">
      <c r="A63" s="90" t="s">
        <v>152</v>
      </c>
      <c r="B63" s="67"/>
      <c r="C63" s="67"/>
      <c r="D63" s="67"/>
      <c r="E63" s="67"/>
      <c r="F63" s="67"/>
      <c r="G63" s="67"/>
      <c r="H63" s="67"/>
      <c r="I63" s="67"/>
      <c r="J63" s="64"/>
    </row>
    <row r="64" spans="1:10" ht="16.05" customHeight="1" x14ac:dyDescent="0.3">
      <c r="A64" s="63" t="s">
        <v>552</v>
      </c>
      <c r="B64" s="64"/>
      <c r="C64" s="71" t="s">
        <v>553</v>
      </c>
      <c r="D64" s="67"/>
      <c r="E64" s="67"/>
      <c r="F64" s="67"/>
      <c r="G64" s="67"/>
      <c r="H64" s="67"/>
      <c r="I64" s="67"/>
      <c r="J64" s="64"/>
    </row>
    <row r="65" spans="1:10" ht="16.05" customHeight="1" x14ac:dyDescent="0.3">
      <c r="A65" s="63" t="s">
        <v>554</v>
      </c>
      <c r="B65" s="64"/>
      <c r="C65" s="71" t="s">
        <v>555</v>
      </c>
      <c r="D65" s="67"/>
      <c r="E65" s="67"/>
      <c r="F65" s="67"/>
      <c r="G65" s="67"/>
      <c r="H65" s="67"/>
      <c r="I65" s="67"/>
      <c r="J65" s="64"/>
    </row>
    <row r="66" spans="1:10" ht="16.05" customHeight="1" x14ac:dyDescent="0.3">
      <c r="A66" s="63" t="s">
        <v>556</v>
      </c>
      <c r="B66" s="64"/>
      <c r="C66" s="71" t="s">
        <v>557</v>
      </c>
      <c r="D66" s="67"/>
      <c r="E66" s="67"/>
      <c r="F66" s="67"/>
      <c r="G66" s="67"/>
      <c r="H66" s="67"/>
      <c r="I66" s="67"/>
      <c r="J66" s="64"/>
    </row>
    <row r="67" spans="1:10" ht="16.05" customHeight="1" x14ac:dyDescent="0.3">
      <c r="A67" s="63" t="s">
        <v>558</v>
      </c>
      <c r="B67" s="64"/>
      <c r="C67" s="71" t="s">
        <v>559</v>
      </c>
      <c r="D67" s="67"/>
      <c r="E67" s="67"/>
      <c r="F67" s="67"/>
      <c r="G67" s="67"/>
      <c r="H67" s="67"/>
      <c r="I67" s="67"/>
      <c r="J67" s="64"/>
    </row>
    <row r="68" spans="1:10" ht="16.05" customHeight="1" x14ac:dyDescent="0.3">
      <c r="A68" s="63" t="s">
        <v>560</v>
      </c>
      <c r="B68" s="64"/>
      <c r="C68" s="71" t="s">
        <v>561</v>
      </c>
      <c r="D68" s="67"/>
      <c r="E68" s="67"/>
      <c r="F68" s="67"/>
      <c r="G68" s="67"/>
      <c r="H68" s="67"/>
      <c r="I68" s="67"/>
      <c r="J68" s="64"/>
    </row>
    <row r="69" spans="1:10" ht="16.05" customHeight="1" x14ac:dyDescent="0.3">
      <c r="A69" s="63" t="s">
        <v>562</v>
      </c>
      <c r="B69" s="64"/>
      <c r="C69" s="71" t="s">
        <v>563</v>
      </c>
      <c r="D69" s="67"/>
      <c r="E69" s="67"/>
      <c r="F69" s="67"/>
      <c r="G69" s="67"/>
      <c r="H69" s="67"/>
      <c r="I69" s="67"/>
      <c r="J69" s="64"/>
    </row>
    <row r="70" spans="1:10" ht="16.05" customHeight="1" x14ac:dyDescent="0.3">
      <c r="A70" s="63" t="s">
        <v>101</v>
      </c>
      <c r="B70" s="64"/>
      <c r="C70" s="71" t="s">
        <v>564</v>
      </c>
      <c r="D70" s="67"/>
      <c r="E70" s="67"/>
      <c r="F70" s="67"/>
      <c r="G70" s="67"/>
      <c r="H70" s="67"/>
      <c r="I70" s="67"/>
      <c r="J70" s="64"/>
    </row>
  </sheetData>
  <mergeCells count="90">
    <mergeCell ref="I5:J5"/>
    <mergeCell ref="A33:J33"/>
    <mergeCell ref="D7:E7"/>
    <mergeCell ref="C42:J42"/>
    <mergeCell ref="D36"/>
    <mergeCell ref="H38"/>
    <mergeCell ref="A49:B49"/>
    <mergeCell ref="C49:J49"/>
    <mergeCell ref="A1:J1"/>
    <mergeCell ref="I8:J8"/>
    <mergeCell ref="B36"/>
    <mergeCell ref="C43:J43"/>
    <mergeCell ref="B6:C6"/>
    <mergeCell ref="B35"/>
    <mergeCell ref="I10:J10"/>
    <mergeCell ref="F38"/>
    <mergeCell ref="B37"/>
    <mergeCell ref="A22:J22"/>
    <mergeCell ref="C41:J41"/>
    <mergeCell ref="A2:J2"/>
    <mergeCell ref="F35"/>
    <mergeCell ref="D8:E8"/>
    <mergeCell ref="E34:F34"/>
    <mergeCell ref="G34:H34"/>
    <mergeCell ref="D10:E10"/>
    <mergeCell ref="F10:G10"/>
    <mergeCell ref="A69:B69"/>
    <mergeCell ref="C70:J70"/>
    <mergeCell ref="F36"/>
    <mergeCell ref="A41:B41"/>
    <mergeCell ref="A70:B70"/>
    <mergeCell ref="D37"/>
    <mergeCell ref="F37"/>
    <mergeCell ref="C46:J46"/>
    <mergeCell ref="A67:B67"/>
    <mergeCell ref="A47:B47"/>
    <mergeCell ref="C48:J48"/>
    <mergeCell ref="A53:J53"/>
    <mergeCell ref="C65:J65"/>
    <mergeCell ref="C68:J68"/>
    <mergeCell ref="C45:J45"/>
    <mergeCell ref="C64:J64"/>
    <mergeCell ref="B7:C7"/>
    <mergeCell ref="A50:B50"/>
    <mergeCell ref="A63:J63"/>
    <mergeCell ref="C44:J44"/>
    <mergeCell ref="A45:B45"/>
    <mergeCell ref="B38"/>
    <mergeCell ref="C47:J47"/>
    <mergeCell ref="A52:J52"/>
    <mergeCell ref="D38"/>
    <mergeCell ref="A44:B44"/>
    <mergeCell ref="F7:G7"/>
    <mergeCell ref="C50:J50"/>
    <mergeCell ref="F8:G8"/>
    <mergeCell ref="H36"/>
    <mergeCell ref="A40:J40"/>
    <mergeCell ref="A42:B42"/>
    <mergeCell ref="B9:C9"/>
    <mergeCell ref="A64:B64"/>
    <mergeCell ref="A3:J3"/>
    <mergeCell ref="A31:J31"/>
    <mergeCell ref="D6:E6"/>
    <mergeCell ref="F6:G6"/>
    <mergeCell ref="H35"/>
    <mergeCell ref="D5:E5"/>
    <mergeCell ref="F5:G5"/>
    <mergeCell ref="I6:J6"/>
    <mergeCell ref="A4:J4"/>
    <mergeCell ref="F9:G9"/>
    <mergeCell ref="I9:J9"/>
    <mergeCell ref="A12:J12"/>
    <mergeCell ref="I7:J7"/>
    <mergeCell ref="D35"/>
    <mergeCell ref="A68:B68"/>
    <mergeCell ref="B5:C5"/>
    <mergeCell ref="C69:J69"/>
    <mergeCell ref="A65:B65"/>
    <mergeCell ref="A43:B43"/>
    <mergeCell ref="C66:J66"/>
    <mergeCell ref="B8:C8"/>
    <mergeCell ref="A46:B46"/>
    <mergeCell ref="A34:B34"/>
    <mergeCell ref="D9:E9"/>
    <mergeCell ref="C34:D34"/>
    <mergeCell ref="B10:C10"/>
    <mergeCell ref="A66:B66"/>
    <mergeCell ref="A48:B48"/>
    <mergeCell ref="C67:J67"/>
    <mergeCell ref="H37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"/>
  <sheetViews>
    <sheetView workbookViewId="0">
      <pane ySplit="2" topLeftCell="A56" activePane="bottomLeft" state="frozen"/>
      <selection pane="bottomLeft" activeCell="A76" sqref="A76"/>
    </sheetView>
  </sheetViews>
  <sheetFormatPr defaultRowHeight="14.4" x14ac:dyDescent="0.3"/>
  <cols>
    <col min="1" max="1" width="13.6640625" customWidth="1"/>
    <col min="2" max="2" width="22" customWidth="1"/>
    <col min="3" max="3" width="14" customWidth="1"/>
    <col min="4" max="5" width="12" customWidth="1"/>
    <col min="6" max="6" width="14" customWidth="1"/>
    <col min="7" max="8" width="12" customWidth="1"/>
    <col min="9" max="9" width="10" customWidth="1"/>
    <col min="10" max="10" width="18" customWidth="1"/>
  </cols>
  <sheetData>
    <row r="1" spans="1:10" ht="45" customHeight="1" x14ac:dyDescent="0.3">
      <c r="A1" s="77" t="s">
        <v>1230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578</v>
      </c>
      <c r="B2" s="67"/>
      <c r="C2" s="67"/>
      <c r="D2" s="67"/>
      <c r="E2" s="67"/>
      <c r="F2" s="67"/>
      <c r="G2" s="67"/>
      <c r="H2" s="67"/>
      <c r="I2" s="67"/>
      <c r="J2" s="64"/>
    </row>
    <row r="3" spans="1:10" ht="51" customHeight="1" x14ac:dyDescent="0.3">
      <c r="A3" s="81" t="s">
        <v>579</v>
      </c>
      <c r="B3" s="82"/>
      <c r="C3" s="82"/>
      <c r="D3" s="82"/>
      <c r="E3" s="82"/>
      <c r="F3" s="82"/>
      <c r="G3" s="82"/>
      <c r="H3" s="82"/>
      <c r="I3" s="82"/>
      <c r="J3" s="83"/>
    </row>
    <row r="4" spans="1:10" x14ac:dyDescent="0.3">
      <c r="A4" s="103" t="s">
        <v>487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ht="26.4" x14ac:dyDescent="0.3">
      <c r="A5" s="3" t="s">
        <v>300</v>
      </c>
      <c r="B5" s="78" t="s">
        <v>488</v>
      </c>
      <c r="C5" s="64"/>
      <c r="D5" s="78" t="s">
        <v>489</v>
      </c>
      <c r="E5" s="64"/>
      <c r="F5" s="78" t="s">
        <v>490</v>
      </c>
      <c r="G5" s="64"/>
      <c r="H5" s="3" t="s">
        <v>491</v>
      </c>
      <c r="I5" s="78" t="s">
        <v>492</v>
      </c>
      <c r="J5" s="64"/>
    </row>
    <row r="6" spans="1:10" ht="25.05" customHeight="1" x14ac:dyDescent="0.3">
      <c r="A6" s="1" t="s">
        <v>493</v>
      </c>
      <c r="B6" s="121">
        <v>14.06</v>
      </c>
      <c r="C6" s="64"/>
      <c r="D6" s="121">
        <v>14.06</v>
      </c>
      <c r="E6" s="64"/>
      <c r="F6" s="121">
        <v>17.5</v>
      </c>
      <c r="G6" s="64"/>
      <c r="H6" s="13">
        <v>17.5</v>
      </c>
      <c r="I6" s="123" t="s">
        <v>494</v>
      </c>
      <c r="J6" s="64"/>
    </row>
    <row r="7" spans="1:10" ht="25.05" customHeight="1" x14ac:dyDescent="0.3">
      <c r="A7" s="1" t="s">
        <v>495</v>
      </c>
      <c r="B7" s="122">
        <v>12.654</v>
      </c>
      <c r="C7" s="64"/>
      <c r="D7" s="122">
        <v>12.654</v>
      </c>
      <c r="E7" s="64"/>
      <c r="F7" s="122">
        <v>15.75</v>
      </c>
      <c r="G7" s="64"/>
      <c r="H7" s="14">
        <v>15.75</v>
      </c>
      <c r="I7" s="124" t="s">
        <v>496</v>
      </c>
      <c r="J7" s="64"/>
    </row>
    <row r="8" spans="1:10" ht="25.05" customHeight="1" x14ac:dyDescent="0.3">
      <c r="A8" s="1" t="s">
        <v>497</v>
      </c>
      <c r="B8" s="121">
        <v>15.465999999999999</v>
      </c>
      <c r="C8" s="64"/>
      <c r="D8" s="121">
        <v>15.465999999999999</v>
      </c>
      <c r="E8" s="64"/>
      <c r="F8" s="121">
        <v>19.25</v>
      </c>
      <c r="G8" s="64"/>
      <c r="H8" s="13">
        <v>19.25</v>
      </c>
      <c r="I8" s="123" t="s">
        <v>498</v>
      </c>
      <c r="J8" s="64"/>
    </row>
    <row r="9" spans="1:10" ht="25.05" customHeight="1" x14ac:dyDescent="0.3">
      <c r="A9" s="1" t="s">
        <v>499</v>
      </c>
      <c r="B9" s="122" t="s">
        <v>567</v>
      </c>
      <c r="C9" s="64"/>
      <c r="D9" s="122" t="s">
        <v>567</v>
      </c>
      <c r="E9" s="64"/>
      <c r="F9" s="122" t="s">
        <v>580</v>
      </c>
      <c r="G9" s="64"/>
      <c r="H9" s="14" t="s">
        <v>580</v>
      </c>
      <c r="I9" s="124" t="s">
        <v>502</v>
      </c>
      <c r="J9" s="64"/>
    </row>
    <row r="10" spans="1:10" ht="25.05" customHeight="1" x14ac:dyDescent="0.3">
      <c r="A10" s="1" t="s">
        <v>503</v>
      </c>
      <c r="B10" s="121" t="s">
        <v>581</v>
      </c>
      <c r="C10" s="64"/>
      <c r="D10" s="121" t="s">
        <v>581</v>
      </c>
      <c r="E10" s="64"/>
      <c r="F10" s="121" t="s">
        <v>582</v>
      </c>
      <c r="G10" s="64"/>
      <c r="H10" s="54" t="s">
        <v>582</v>
      </c>
      <c r="I10" s="123" t="s">
        <v>505</v>
      </c>
      <c r="J10" s="64"/>
    </row>
    <row r="12" spans="1:10" x14ac:dyDescent="0.3">
      <c r="A12" s="103" t="s">
        <v>506</v>
      </c>
      <c r="B12" s="67"/>
      <c r="C12" s="67"/>
      <c r="D12" s="67"/>
      <c r="E12" s="67"/>
      <c r="F12" s="67"/>
      <c r="G12" s="67"/>
      <c r="H12" s="67"/>
      <c r="I12" s="67"/>
      <c r="J12" s="64"/>
    </row>
    <row r="13" spans="1:10" ht="28.05" customHeight="1" x14ac:dyDescent="0.3">
      <c r="A13" s="3" t="s">
        <v>507</v>
      </c>
      <c r="B13" s="3" t="s">
        <v>493</v>
      </c>
      <c r="C13" s="3" t="s">
        <v>508</v>
      </c>
      <c r="D13" s="3" t="s">
        <v>509</v>
      </c>
      <c r="E13" s="3" t="s">
        <v>510</v>
      </c>
      <c r="F13" s="3" t="s">
        <v>511</v>
      </c>
      <c r="G13" s="3" t="s">
        <v>512</v>
      </c>
      <c r="H13" s="3" t="s">
        <v>513</v>
      </c>
      <c r="I13" s="3" t="s">
        <v>514</v>
      </c>
      <c r="J13" s="3" t="s">
        <v>185</v>
      </c>
    </row>
    <row r="14" spans="1:10" ht="15" customHeight="1" x14ac:dyDescent="0.3">
      <c r="A14" s="21" t="s">
        <v>515</v>
      </c>
      <c r="B14" s="13">
        <v>14.06</v>
      </c>
      <c r="C14" s="13">
        <v>12.654</v>
      </c>
      <c r="D14" s="13"/>
      <c r="E14" s="13">
        <v>15.465999999999999</v>
      </c>
      <c r="F14" s="13"/>
      <c r="G14" s="13"/>
      <c r="H14" s="13"/>
      <c r="I14" s="13"/>
      <c r="J14" s="9"/>
    </row>
    <row r="15" spans="1:10" ht="15" customHeight="1" x14ac:dyDescent="0.3">
      <c r="A15" s="21" t="s">
        <v>516</v>
      </c>
      <c r="B15" s="14">
        <v>14.06</v>
      </c>
      <c r="C15" s="14">
        <v>12.654</v>
      </c>
      <c r="D15" s="14"/>
      <c r="E15" s="14">
        <v>15.465999999999999</v>
      </c>
      <c r="F15" s="14"/>
      <c r="G15" s="14"/>
      <c r="H15" s="14"/>
      <c r="I15" s="14"/>
      <c r="J15" s="9"/>
    </row>
    <row r="16" spans="1:10" ht="15" customHeight="1" x14ac:dyDescent="0.3">
      <c r="A16" s="21" t="s">
        <v>517</v>
      </c>
      <c r="B16" s="13">
        <v>14.06</v>
      </c>
      <c r="C16" s="13">
        <v>12.654</v>
      </c>
      <c r="D16" s="13"/>
      <c r="E16" s="13">
        <v>15.465999999999999</v>
      </c>
      <c r="F16" s="13"/>
      <c r="G16" s="13"/>
      <c r="H16" s="13"/>
      <c r="I16" s="13"/>
      <c r="J16" s="9"/>
    </row>
    <row r="17" spans="1:10" ht="15" customHeight="1" x14ac:dyDescent="0.3">
      <c r="A17" s="21" t="s">
        <v>518</v>
      </c>
      <c r="B17" s="14">
        <v>14.06</v>
      </c>
      <c r="C17" s="14">
        <v>12.654</v>
      </c>
      <c r="D17" s="14"/>
      <c r="E17" s="14">
        <v>15.465999999999999</v>
      </c>
      <c r="F17" s="14"/>
      <c r="G17" s="14"/>
      <c r="H17" s="14"/>
      <c r="I17" s="14"/>
      <c r="J17" s="9"/>
    </row>
    <row r="18" spans="1:10" ht="15" customHeight="1" x14ac:dyDescent="0.3">
      <c r="A18" s="21" t="s">
        <v>519</v>
      </c>
      <c r="B18" s="13">
        <v>14.06</v>
      </c>
      <c r="C18" s="13">
        <v>12.654</v>
      </c>
      <c r="D18" s="13"/>
      <c r="E18" s="13">
        <v>15.465999999999999</v>
      </c>
      <c r="F18" s="13"/>
      <c r="G18" s="13"/>
      <c r="H18" s="13"/>
      <c r="I18" s="13"/>
      <c r="J18" s="9"/>
    </row>
    <row r="19" spans="1:10" ht="15" customHeight="1" x14ac:dyDescent="0.3">
      <c r="A19" s="21" t="s">
        <v>520</v>
      </c>
      <c r="B19" s="14">
        <v>14.06</v>
      </c>
      <c r="C19" s="14">
        <v>12.654</v>
      </c>
      <c r="D19" s="14"/>
      <c r="E19" s="14">
        <v>15.465999999999999</v>
      </c>
      <c r="F19" s="14"/>
      <c r="G19" s="14"/>
      <c r="H19" s="14"/>
      <c r="I19" s="14"/>
      <c r="J19" s="9"/>
    </row>
    <row r="20" spans="1:10" ht="15" customHeight="1" x14ac:dyDescent="0.3">
      <c r="A20" s="21" t="s">
        <v>521</v>
      </c>
      <c r="B20" s="13">
        <v>14.06</v>
      </c>
      <c r="C20" s="13">
        <v>12.654</v>
      </c>
      <c r="D20" s="13"/>
      <c r="E20" s="13">
        <v>15.465999999999999</v>
      </c>
      <c r="F20" s="13"/>
      <c r="G20" s="13"/>
      <c r="H20" s="13"/>
      <c r="I20" s="13"/>
      <c r="J20" s="9"/>
    </row>
    <row r="22" spans="1:10" x14ac:dyDescent="0.3">
      <c r="A22" s="127" t="s">
        <v>522</v>
      </c>
      <c r="B22" s="67"/>
      <c r="C22" s="67"/>
      <c r="D22" s="67"/>
      <c r="E22" s="67"/>
      <c r="F22" s="67"/>
      <c r="G22" s="67"/>
      <c r="H22" s="67"/>
      <c r="I22" s="67"/>
      <c r="J22" s="64"/>
    </row>
    <row r="23" spans="1:10" ht="28.05" customHeight="1" x14ac:dyDescent="0.3">
      <c r="A23" s="3" t="s">
        <v>507</v>
      </c>
      <c r="B23" s="3" t="s">
        <v>493</v>
      </c>
      <c r="C23" s="3" t="s">
        <v>508</v>
      </c>
      <c r="D23" s="3" t="s">
        <v>509</v>
      </c>
      <c r="E23" s="3" t="s">
        <v>510</v>
      </c>
      <c r="F23" s="3" t="s">
        <v>511</v>
      </c>
      <c r="G23" s="3" t="s">
        <v>512</v>
      </c>
      <c r="H23" s="3" t="s">
        <v>513</v>
      </c>
      <c r="I23" s="3" t="s">
        <v>514</v>
      </c>
      <c r="J23" s="3" t="s">
        <v>185</v>
      </c>
    </row>
    <row r="24" spans="1:10" ht="15" customHeight="1" x14ac:dyDescent="0.3">
      <c r="A24" s="21" t="s">
        <v>515</v>
      </c>
      <c r="B24" s="13">
        <v>17.5</v>
      </c>
      <c r="C24" s="13">
        <v>15.75</v>
      </c>
      <c r="D24" s="13"/>
      <c r="E24" s="13">
        <v>19.25</v>
      </c>
      <c r="F24" s="13"/>
      <c r="G24" s="13"/>
      <c r="H24" s="13"/>
      <c r="I24" s="13"/>
      <c r="J24" s="9"/>
    </row>
    <row r="25" spans="1:10" ht="15" customHeight="1" x14ac:dyDescent="0.3">
      <c r="A25" s="21" t="s">
        <v>516</v>
      </c>
      <c r="B25" s="14">
        <v>17.5</v>
      </c>
      <c r="C25" s="14">
        <v>15.75</v>
      </c>
      <c r="D25" s="14"/>
      <c r="E25" s="14">
        <v>19.25</v>
      </c>
      <c r="F25" s="14"/>
      <c r="G25" s="14"/>
      <c r="H25" s="14"/>
      <c r="I25" s="14"/>
      <c r="J25" s="9"/>
    </row>
    <row r="26" spans="1:10" ht="15" customHeight="1" x14ac:dyDescent="0.3">
      <c r="A26" s="21" t="s">
        <v>517</v>
      </c>
      <c r="B26" s="13">
        <v>17.5</v>
      </c>
      <c r="C26" s="13">
        <v>15.75</v>
      </c>
      <c r="D26" s="13"/>
      <c r="E26" s="13">
        <v>19.25</v>
      </c>
      <c r="F26" s="13"/>
      <c r="G26" s="13"/>
      <c r="H26" s="13"/>
      <c r="I26" s="13"/>
      <c r="J26" s="9"/>
    </row>
    <row r="27" spans="1:10" ht="15" customHeight="1" x14ac:dyDescent="0.3">
      <c r="A27" s="21" t="s">
        <v>518</v>
      </c>
      <c r="B27" s="14">
        <v>17.5</v>
      </c>
      <c r="C27" s="14">
        <v>15.75</v>
      </c>
      <c r="D27" s="14"/>
      <c r="E27" s="14">
        <v>19.25</v>
      </c>
      <c r="F27" s="14"/>
      <c r="G27" s="14"/>
      <c r="H27" s="14"/>
      <c r="I27" s="14"/>
      <c r="J27" s="9"/>
    </row>
    <row r="28" spans="1:10" ht="15" customHeight="1" x14ac:dyDescent="0.3">
      <c r="A28" s="21" t="s">
        <v>519</v>
      </c>
      <c r="B28" s="13">
        <v>17.5</v>
      </c>
      <c r="C28" s="13">
        <v>15.75</v>
      </c>
      <c r="D28" s="13"/>
      <c r="E28" s="13">
        <v>19.25</v>
      </c>
      <c r="F28" s="13"/>
      <c r="G28" s="13"/>
      <c r="H28" s="13"/>
      <c r="I28" s="13"/>
      <c r="J28" s="9"/>
    </row>
    <row r="29" spans="1:10" ht="15" customHeight="1" x14ac:dyDescent="0.3">
      <c r="A29" s="21" t="s">
        <v>520</v>
      </c>
      <c r="B29" s="14">
        <v>17.5</v>
      </c>
      <c r="C29" s="14">
        <v>15.75</v>
      </c>
      <c r="D29" s="14"/>
      <c r="E29" s="14">
        <v>19.25</v>
      </c>
      <c r="F29" s="14"/>
      <c r="G29" s="14"/>
      <c r="H29" s="14"/>
      <c r="I29" s="14"/>
      <c r="J29" s="9"/>
    </row>
    <row r="30" spans="1:10" ht="15" customHeight="1" x14ac:dyDescent="0.3">
      <c r="A30" s="21" t="s">
        <v>521</v>
      </c>
      <c r="B30" s="13">
        <v>17.5</v>
      </c>
      <c r="C30" s="13">
        <v>15.75</v>
      </c>
      <c r="D30" s="13"/>
      <c r="E30" s="13">
        <v>19.25</v>
      </c>
      <c r="F30" s="13"/>
      <c r="G30" s="13"/>
      <c r="H30" s="13"/>
      <c r="I30" s="13"/>
      <c r="J30" s="9"/>
    </row>
    <row r="31" spans="1:10" ht="44.4" customHeight="1" x14ac:dyDescent="0.3">
      <c r="A31" s="81" t="s">
        <v>523</v>
      </c>
      <c r="B31" s="82"/>
      <c r="C31" s="82"/>
      <c r="D31" s="82"/>
      <c r="E31" s="82"/>
      <c r="F31" s="82"/>
      <c r="G31" s="82"/>
      <c r="H31" s="82"/>
      <c r="I31" s="82"/>
      <c r="J31" s="83"/>
    </row>
    <row r="32" spans="1:10" hidden="1" x14ac:dyDescent="0.3">
      <c r="A32" s="86"/>
      <c r="B32" s="87"/>
      <c r="C32" s="87"/>
      <c r="D32" s="87"/>
      <c r="E32" s="87"/>
      <c r="F32" s="87"/>
      <c r="G32" s="87"/>
      <c r="H32" s="87"/>
      <c r="I32" s="87"/>
      <c r="J32" s="88"/>
    </row>
    <row r="33" spans="1:10" ht="19.95" customHeight="1" x14ac:dyDescent="0.3">
      <c r="A33" s="73" t="s">
        <v>123</v>
      </c>
      <c r="B33" s="67"/>
      <c r="C33" s="67"/>
      <c r="D33" s="67"/>
      <c r="E33" s="67"/>
      <c r="F33" s="67"/>
      <c r="G33" s="67"/>
      <c r="H33" s="67"/>
      <c r="I33" s="67"/>
      <c r="J33" s="64"/>
    </row>
    <row r="34" spans="1:10" x14ac:dyDescent="0.3">
      <c r="A34" s="74" t="s">
        <v>124</v>
      </c>
      <c r="B34" s="64"/>
      <c r="C34" s="74" t="s">
        <v>125</v>
      </c>
      <c r="D34" s="64"/>
      <c r="E34" s="74" t="s">
        <v>126</v>
      </c>
      <c r="F34" s="64"/>
      <c r="G34" s="74" t="s">
        <v>127</v>
      </c>
      <c r="H34" s="64"/>
    </row>
    <row r="35" spans="1:10" ht="30.6" x14ac:dyDescent="0.3">
      <c r="A35" s="8" t="s">
        <v>128</v>
      </c>
      <c r="B35" s="66"/>
      <c r="C35" s="8" t="s">
        <v>128</v>
      </c>
      <c r="D35" s="66"/>
      <c r="E35" s="8" t="s">
        <v>128</v>
      </c>
      <c r="F35" s="66"/>
      <c r="G35" s="8" t="s">
        <v>128</v>
      </c>
      <c r="H35" s="66"/>
    </row>
    <row r="36" spans="1:10" ht="51" x14ac:dyDescent="0.3">
      <c r="A36" s="8" t="s">
        <v>129</v>
      </c>
      <c r="B36" s="66"/>
      <c r="C36" s="8" t="s">
        <v>129</v>
      </c>
      <c r="D36" s="66"/>
      <c r="E36" s="8" t="s">
        <v>129</v>
      </c>
      <c r="F36" s="66"/>
      <c r="G36" s="8" t="s">
        <v>129</v>
      </c>
      <c r="H36" s="66"/>
    </row>
    <row r="37" spans="1:10" ht="40.799999999999997" x14ac:dyDescent="0.3">
      <c r="A37" s="8" t="s">
        <v>130</v>
      </c>
      <c r="B37" s="66"/>
      <c r="C37" s="8" t="s">
        <v>130</v>
      </c>
      <c r="D37" s="66"/>
      <c r="E37" s="8" t="s">
        <v>130</v>
      </c>
      <c r="F37" s="66"/>
      <c r="G37" s="8" t="s">
        <v>130</v>
      </c>
      <c r="H37" s="66"/>
    </row>
    <row r="38" spans="1:10" ht="20.399999999999999" x14ac:dyDescent="0.3">
      <c r="A38" s="8" t="s">
        <v>131</v>
      </c>
      <c r="B38" s="66"/>
      <c r="C38" s="8" t="s">
        <v>131</v>
      </c>
      <c r="D38" s="66"/>
      <c r="E38" s="8" t="s">
        <v>131</v>
      </c>
      <c r="F38" s="66"/>
      <c r="G38" s="8" t="s">
        <v>131</v>
      </c>
      <c r="H38" s="66"/>
    </row>
    <row r="41" spans="1:10" ht="19.95" customHeight="1" x14ac:dyDescent="0.3">
      <c r="A41" s="98" t="s">
        <v>583</v>
      </c>
      <c r="B41" s="67"/>
      <c r="C41" s="67"/>
      <c r="D41" s="67"/>
      <c r="E41" s="67"/>
      <c r="F41" s="67"/>
      <c r="G41" s="67"/>
      <c r="H41" s="67"/>
      <c r="I41" s="67"/>
      <c r="J41" s="64"/>
    </row>
    <row r="42" spans="1:10" ht="18" customHeight="1" x14ac:dyDescent="0.3">
      <c r="A42" s="94" t="s">
        <v>525</v>
      </c>
      <c r="B42" s="64"/>
      <c r="C42" s="125" t="s">
        <v>526</v>
      </c>
      <c r="D42" s="67"/>
      <c r="E42" s="67"/>
      <c r="F42" s="67"/>
      <c r="G42" s="67"/>
      <c r="H42" s="67"/>
      <c r="I42" s="67"/>
      <c r="J42" s="64"/>
    </row>
    <row r="43" spans="1:10" ht="18" customHeight="1" x14ac:dyDescent="0.3">
      <c r="A43" s="94" t="s">
        <v>527</v>
      </c>
      <c r="B43" s="64"/>
      <c r="C43" s="125" t="s">
        <v>572</v>
      </c>
      <c r="D43" s="67"/>
      <c r="E43" s="67"/>
      <c r="F43" s="67"/>
      <c r="G43" s="67"/>
      <c r="H43" s="67"/>
      <c r="I43" s="67"/>
      <c r="J43" s="64"/>
    </row>
    <row r="44" spans="1:10" ht="18" customHeight="1" x14ac:dyDescent="0.3">
      <c r="A44" s="94" t="s">
        <v>529</v>
      </c>
      <c r="B44" s="64"/>
      <c r="C44" s="125" t="s">
        <v>573</v>
      </c>
      <c r="D44" s="67"/>
      <c r="E44" s="67"/>
      <c r="F44" s="67"/>
      <c r="G44" s="67"/>
      <c r="H44" s="67"/>
      <c r="I44" s="67"/>
      <c r="J44" s="64"/>
    </row>
    <row r="45" spans="1:10" ht="18" customHeight="1" x14ac:dyDescent="0.3">
      <c r="A45" s="94" t="s">
        <v>531</v>
      </c>
      <c r="B45" s="64"/>
      <c r="C45" s="125" t="s">
        <v>584</v>
      </c>
      <c r="D45" s="67"/>
      <c r="E45" s="67"/>
      <c r="F45" s="67"/>
      <c r="G45" s="67"/>
      <c r="H45" s="67"/>
      <c r="I45" s="67"/>
      <c r="J45" s="64"/>
    </row>
    <row r="46" spans="1:10" ht="18" customHeight="1" x14ac:dyDescent="0.3">
      <c r="A46" s="94" t="s">
        <v>533</v>
      </c>
      <c r="B46" s="64"/>
      <c r="C46" s="125" t="s">
        <v>575</v>
      </c>
      <c r="D46" s="67"/>
      <c r="E46" s="67"/>
      <c r="F46" s="67"/>
      <c r="G46" s="67"/>
      <c r="H46" s="67"/>
      <c r="I46" s="67"/>
      <c r="J46" s="64"/>
    </row>
    <row r="47" spans="1:10" ht="18" customHeight="1" x14ac:dyDescent="0.3">
      <c r="A47" s="94" t="s">
        <v>535</v>
      </c>
      <c r="B47" s="64"/>
      <c r="C47" s="125" t="s">
        <v>536</v>
      </c>
      <c r="D47" s="67"/>
      <c r="E47" s="67"/>
      <c r="F47" s="67"/>
      <c r="G47" s="67"/>
      <c r="H47" s="67"/>
      <c r="I47" s="67"/>
      <c r="J47" s="64"/>
    </row>
    <row r="48" spans="1:10" ht="18" customHeight="1" x14ac:dyDescent="0.3">
      <c r="A48" s="94" t="s">
        <v>537</v>
      </c>
      <c r="B48" s="64"/>
      <c r="C48" s="125" t="s">
        <v>538</v>
      </c>
      <c r="D48" s="67"/>
      <c r="E48" s="67"/>
      <c r="F48" s="67"/>
      <c r="G48" s="67"/>
      <c r="H48" s="67"/>
      <c r="I48" s="67"/>
      <c r="J48" s="64"/>
    </row>
    <row r="49" spans="1:10" ht="18" customHeight="1" x14ac:dyDescent="0.3">
      <c r="A49" s="94" t="s">
        <v>539</v>
      </c>
      <c r="B49" s="64"/>
      <c r="C49" s="125" t="s">
        <v>576</v>
      </c>
      <c r="D49" s="67"/>
      <c r="E49" s="67"/>
      <c r="F49" s="67"/>
      <c r="G49" s="67"/>
      <c r="H49" s="67"/>
      <c r="I49" s="67"/>
      <c r="J49" s="64"/>
    </row>
    <row r="50" spans="1:10" ht="18" customHeight="1" x14ac:dyDescent="0.3">
      <c r="A50" s="94" t="s">
        <v>541</v>
      </c>
      <c r="B50" s="64"/>
      <c r="C50" s="125" t="s">
        <v>542</v>
      </c>
      <c r="D50" s="67"/>
      <c r="E50" s="67"/>
      <c r="F50" s="67"/>
      <c r="G50" s="67"/>
      <c r="H50" s="67"/>
      <c r="I50" s="67"/>
      <c r="J50" s="64"/>
    </row>
    <row r="51" spans="1:10" ht="18" customHeight="1" x14ac:dyDescent="0.3">
      <c r="A51" s="94" t="s">
        <v>543</v>
      </c>
      <c r="B51" s="64"/>
      <c r="C51" s="125" t="s">
        <v>544</v>
      </c>
      <c r="D51" s="67"/>
      <c r="E51" s="67"/>
      <c r="F51" s="67"/>
      <c r="G51" s="67"/>
      <c r="H51" s="67"/>
      <c r="I51" s="67"/>
      <c r="J51" s="64"/>
    </row>
    <row r="53" spans="1:10" ht="19.95" customHeight="1" x14ac:dyDescent="0.3">
      <c r="A53" s="102" t="s">
        <v>585</v>
      </c>
      <c r="B53" s="67"/>
      <c r="C53" s="67"/>
      <c r="D53" s="67"/>
      <c r="E53" s="67"/>
      <c r="F53" s="67"/>
      <c r="G53" s="67"/>
      <c r="H53" s="67"/>
      <c r="I53" s="67"/>
      <c r="J53" s="64"/>
    </row>
    <row r="54" spans="1:10" ht="40.049999999999997" customHeight="1" x14ac:dyDescent="0.3">
      <c r="A54" s="126" t="s">
        <v>546</v>
      </c>
      <c r="B54" s="67"/>
      <c r="C54" s="67"/>
      <c r="D54" s="67"/>
      <c r="E54" s="67"/>
      <c r="F54" s="67"/>
      <c r="G54" s="67"/>
      <c r="H54" s="67"/>
      <c r="I54" s="67"/>
      <c r="J54" s="64"/>
    </row>
    <row r="55" spans="1:10" ht="24" customHeight="1" x14ac:dyDescent="0.3">
      <c r="A55" s="28" t="s">
        <v>507</v>
      </c>
      <c r="B55" s="28" t="s">
        <v>547</v>
      </c>
      <c r="C55" s="28" t="s">
        <v>548</v>
      </c>
      <c r="D55" s="28" t="s">
        <v>549</v>
      </c>
      <c r="E55" s="28" t="s">
        <v>271</v>
      </c>
      <c r="F55" s="28" t="s">
        <v>272</v>
      </c>
      <c r="G55" s="28" t="s">
        <v>550</v>
      </c>
      <c r="H55" s="28" t="s">
        <v>274</v>
      </c>
      <c r="I55" s="28" t="s">
        <v>275</v>
      </c>
      <c r="J55" s="28" t="s">
        <v>551</v>
      </c>
    </row>
    <row r="56" spans="1:10" ht="16.05" customHeight="1" x14ac:dyDescent="0.3">
      <c r="A56" s="29" t="s">
        <v>515</v>
      </c>
      <c r="B56" s="14"/>
      <c r="C56" s="14"/>
      <c r="D56" s="14"/>
      <c r="E56" s="32" t="str">
        <f t="shared" ref="E56:E62" si="0">IF(COUNT(B56,C56,D56)&gt;0,AVERAGE(B56,C56,D56),"")</f>
        <v/>
      </c>
      <c r="F56" s="32" t="str">
        <f t="shared" ref="F56:F62" si="1">IF(COUNT(B56,C56,D56)&gt;=2,STDEV(B56,C56,D56),"")</f>
        <v/>
      </c>
      <c r="G56" s="32" t="str">
        <f t="shared" ref="G56:G62" si="2">IF(COUNT(B56,C56,D56)&gt;=2,VAR(B56,C56,D56),"")</f>
        <v/>
      </c>
      <c r="H56" s="32" t="str">
        <f t="shared" ref="H56:H62" si="3">IF(COUNT(B56,C56,D56)&gt;0,MIN(B56,C56,D56),"")</f>
        <v/>
      </c>
      <c r="I56" s="32" t="str">
        <f t="shared" ref="I56:I62" si="4">IF(COUNT(B56,C56,D56)&gt;0,MAX(B56,C56,D56),"")</f>
        <v/>
      </c>
      <c r="J56" s="34" t="str">
        <f t="shared" ref="J56:J62" si="5">IF(E56="","–",IF(F56="","–",IF(F56&gt;5,"⚠ σ HIGH",IF(E56&gt;385,"⚠ SLOW",IF(E56&lt;315,"⚠ FAST","✓ OK")))))</f>
        <v>–</v>
      </c>
    </row>
    <row r="57" spans="1:10" ht="16.05" customHeight="1" x14ac:dyDescent="0.3">
      <c r="A57" s="29" t="s">
        <v>516</v>
      </c>
      <c r="B57" s="14"/>
      <c r="C57" s="14"/>
      <c r="D57" s="14"/>
      <c r="E57" s="32" t="str">
        <f t="shared" si="0"/>
        <v/>
      </c>
      <c r="F57" s="32" t="str">
        <f t="shared" si="1"/>
        <v/>
      </c>
      <c r="G57" s="32" t="str">
        <f t="shared" si="2"/>
        <v/>
      </c>
      <c r="H57" s="32" t="str">
        <f t="shared" si="3"/>
        <v/>
      </c>
      <c r="I57" s="32" t="str">
        <f t="shared" si="4"/>
        <v/>
      </c>
      <c r="J57" s="34" t="str">
        <f t="shared" si="5"/>
        <v>–</v>
      </c>
    </row>
    <row r="58" spans="1:10" ht="16.05" customHeight="1" x14ac:dyDescent="0.3">
      <c r="A58" s="29" t="s">
        <v>517</v>
      </c>
      <c r="B58" s="14"/>
      <c r="C58" s="14"/>
      <c r="D58" s="14"/>
      <c r="E58" s="32" t="str">
        <f t="shared" si="0"/>
        <v/>
      </c>
      <c r="F58" s="32" t="str">
        <f t="shared" si="1"/>
        <v/>
      </c>
      <c r="G58" s="32" t="str">
        <f t="shared" si="2"/>
        <v/>
      </c>
      <c r="H58" s="32" t="str">
        <f t="shared" si="3"/>
        <v/>
      </c>
      <c r="I58" s="32" t="str">
        <f t="shared" si="4"/>
        <v/>
      </c>
      <c r="J58" s="34" t="str">
        <f t="shared" si="5"/>
        <v>–</v>
      </c>
    </row>
    <row r="59" spans="1:10" ht="16.05" customHeight="1" x14ac:dyDescent="0.3">
      <c r="A59" s="29" t="s">
        <v>518</v>
      </c>
      <c r="B59" s="14"/>
      <c r="C59" s="14"/>
      <c r="D59" s="14"/>
      <c r="E59" s="32" t="str">
        <f t="shared" si="0"/>
        <v/>
      </c>
      <c r="F59" s="32" t="str">
        <f t="shared" si="1"/>
        <v/>
      </c>
      <c r="G59" s="32" t="str">
        <f t="shared" si="2"/>
        <v/>
      </c>
      <c r="H59" s="32" t="str">
        <f t="shared" si="3"/>
        <v/>
      </c>
      <c r="I59" s="32" t="str">
        <f t="shared" si="4"/>
        <v/>
      </c>
      <c r="J59" s="34" t="str">
        <f t="shared" si="5"/>
        <v>–</v>
      </c>
    </row>
    <row r="60" spans="1:10" ht="16.05" customHeight="1" x14ac:dyDescent="0.3">
      <c r="A60" s="29" t="s">
        <v>519</v>
      </c>
      <c r="B60" s="14"/>
      <c r="C60" s="14"/>
      <c r="D60" s="14"/>
      <c r="E60" s="32" t="str">
        <f t="shared" si="0"/>
        <v/>
      </c>
      <c r="F60" s="32" t="str">
        <f t="shared" si="1"/>
        <v/>
      </c>
      <c r="G60" s="32" t="str">
        <f t="shared" si="2"/>
        <v/>
      </c>
      <c r="H60" s="32" t="str">
        <f t="shared" si="3"/>
        <v/>
      </c>
      <c r="I60" s="32" t="str">
        <f t="shared" si="4"/>
        <v/>
      </c>
      <c r="J60" s="34" t="str">
        <f t="shared" si="5"/>
        <v>–</v>
      </c>
    </row>
    <row r="61" spans="1:10" ht="16.05" customHeight="1" x14ac:dyDescent="0.3">
      <c r="A61" s="29" t="s">
        <v>520</v>
      </c>
      <c r="B61" s="14"/>
      <c r="C61" s="14"/>
      <c r="D61" s="14"/>
      <c r="E61" s="32" t="str">
        <f t="shared" si="0"/>
        <v/>
      </c>
      <c r="F61" s="32" t="str">
        <f t="shared" si="1"/>
        <v/>
      </c>
      <c r="G61" s="32" t="str">
        <f t="shared" si="2"/>
        <v/>
      </c>
      <c r="H61" s="32" t="str">
        <f t="shared" si="3"/>
        <v/>
      </c>
      <c r="I61" s="32" t="str">
        <f t="shared" si="4"/>
        <v/>
      </c>
      <c r="J61" s="34" t="str">
        <f t="shared" si="5"/>
        <v>–</v>
      </c>
    </row>
    <row r="62" spans="1:10" ht="16.05" customHeight="1" x14ac:dyDescent="0.3">
      <c r="A62" s="29" t="s">
        <v>521</v>
      </c>
      <c r="B62" s="14"/>
      <c r="C62" s="14"/>
      <c r="D62" s="14"/>
      <c r="E62" s="32" t="str">
        <f t="shared" si="0"/>
        <v/>
      </c>
      <c r="F62" s="32" t="str">
        <f t="shared" si="1"/>
        <v/>
      </c>
      <c r="G62" s="32" t="str">
        <f t="shared" si="2"/>
        <v/>
      </c>
      <c r="H62" s="32" t="str">
        <f t="shared" si="3"/>
        <v/>
      </c>
      <c r="I62" s="32" t="str">
        <f t="shared" si="4"/>
        <v/>
      </c>
      <c r="J62" s="34" t="str">
        <f t="shared" si="5"/>
        <v>–</v>
      </c>
    </row>
    <row r="64" spans="1:10" ht="19.95" customHeight="1" x14ac:dyDescent="0.3">
      <c r="A64" s="90" t="s">
        <v>152</v>
      </c>
      <c r="B64" s="67"/>
      <c r="C64" s="67"/>
      <c r="D64" s="67"/>
      <c r="E64" s="67"/>
      <c r="F64" s="67"/>
      <c r="G64" s="67"/>
      <c r="H64" s="67"/>
      <c r="I64" s="67"/>
      <c r="J64" s="64"/>
    </row>
    <row r="65" spans="1:10" ht="16.05" customHeight="1" x14ac:dyDescent="0.3">
      <c r="A65" s="63" t="s">
        <v>552</v>
      </c>
      <c r="B65" s="64"/>
      <c r="C65" s="71" t="s">
        <v>553</v>
      </c>
      <c r="D65" s="67"/>
      <c r="E65" s="67"/>
      <c r="F65" s="67"/>
      <c r="G65" s="67"/>
      <c r="H65" s="67"/>
      <c r="I65" s="67"/>
      <c r="J65" s="64"/>
    </row>
    <row r="66" spans="1:10" ht="16.05" customHeight="1" x14ac:dyDescent="0.3">
      <c r="A66" s="63" t="s">
        <v>554</v>
      </c>
      <c r="B66" s="64"/>
      <c r="C66" s="71" t="s">
        <v>555</v>
      </c>
      <c r="D66" s="67"/>
      <c r="E66" s="67"/>
      <c r="F66" s="67"/>
      <c r="G66" s="67"/>
      <c r="H66" s="67"/>
      <c r="I66" s="67"/>
      <c r="J66" s="64"/>
    </row>
    <row r="67" spans="1:10" ht="16.05" customHeight="1" x14ac:dyDescent="0.3">
      <c r="A67" s="63" t="s">
        <v>556</v>
      </c>
      <c r="B67" s="64"/>
      <c r="C67" s="71" t="s">
        <v>557</v>
      </c>
      <c r="D67" s="67"/>
      <c r="E67" s="67"/>
      <c r="F67" s="67"/>
      <c r="G67" s="67"/>
      <c r="H67" s="67"/>
      <c r="I67" s="67"/>
      <c r="J67" s="64"/>
    </row>
    <row r="68" spans="1:10" ht="16.05" customHeight="1" x14ac:dyDescent="0.3">
      <c r="A68" s="63" t="s">
        <v>558</v>
      </c>
      <c r="B68" s="64"/>
      <c r="C68" s="71" t="s">
        <v>559</v>
      </c>
      <c r="D68" s="67"/>
      <c r="E68" s="67"/>
      <c r="F68" s="67"/>
      <c r="G68" s="67"/>
      <c r="H68" s="67"/>
      <c r="I68" s="67"/>
      <c r="J68" s="64"/>
    </row>
    <row r="69" spans="1:10" ht="16.05" customHeight="1" x14ac:dyDescent="0.3">
      <c r="A69" s="63" t="s">
        <v>560</v>
      </c>
      <c r="B69" s="64"/>
      <c r="C69" s="71" t="s">
        <v>561</v>
      </c>
      <c r="D69" s="67"/>
      <c r="E69" s="67"/>
      <c r="F69" s="67"/>
      <c r="G69" s="67"/>
      <c r="H69" s="67"/>
      <c r="I69" s="67"/>
      <c r="J69" s="64"/>
    </row>
    <row r="70" spans="1:10" ht="16.05" customHeight="1" x14ac:dyDescent="0.3">
      <c r="A70" s="63" t="s">
        <v>562</v>
      </c>
      <c r="B70" s="64"/>
      <c r="C70" s="71" t="s">
        <v>563</v>
      </c>
      <c r="D70" s="67"/>
      <c r="E70" s="67"/>
      <c r="F70" s="67"/>
      <c r="G70" s="67"/>
      <c r="H70" s="67"/>
      <c r="I70" s="67"/>
      <c r="J70" s="64"/>
    </row>
    <row r="71" spans="1:10" ht="16.05" customHeight="1" x14ac:dyDescent="0.3">
      <c r="A71" s="63" t="s">
        <v>101</v>
      </c>
      <c r="B71" s="64"/>
      <c r="C71" s="71" t="s">
        <v>564</v>
      </c>
      <c r="D71" s="67"/>
      <c r="E71" s="67"/>
      <c r="F71" s="67"/>
      <c r="G71" s="67"/>
      <c r="H71" s="67"/>
      <c r="I71" s="67"/>
      <c r="J71" s="64"/>
    </row>
  </sheetData>
  <mergeCells count="90">
    <mergeCell ref="I5:J5"/>
    <mergeCell ref="A33:J33"/>
    <mergeCell ref="D7:E7"/>
    <mergeCell ref="C43:J43"/>
    <mergeCell ref="D36"/>
    <mergeCell ref="H38"/>
    <mergeCell ref="A50:B50"/>
    <mergeCell ref="C50:J50"/>
    <mergeCell ref="A1:J1"/>
    <mergeCell ref="I8:J8"/>
    <mergeCell ref="B36"/>
    <mergeCell ref="C44:J44"/>
    <mergeCell ref="B6:C6"/>
    <mergeCell ref="B35"/>
    <mergeCell ref="I10:J10"/>
    <mergeCell ref="F38"/>
    <mergeCell ref="B37"/>
    <mergeCell ref="A22:J22"/>
    <mergeCell ref="C42:J42"/>
    <mergeCell ref="A2:J2"/>
    <mergeCell ref="F35"/>
    <mergeCell ref="D8:E8"/>
    <mergeCell ref="E34:F34"/>
    <mergeCell ref="G34:H34"/>
    <mergeCell ref="D10:E10"/>
    <mergeCell ref="F10:G10"/>
    <mergeCell ref="A70:B70"/>
    <mergeCell ref="C71:J71"/>
    <mergeCell ref="F36"/>
    <mergeCell ref="A42:B42"/>
    <mergeCell ref="A71:B71"/>
    <mergeCell ref="D37"/>
    <mergeCell ref="F37"/>
    <mergeCell ref="C47:J47"/>
    <mergeCell ref="A68:B68"/>
    <mergeCell ref="A48:B48"/>
    <mergeCell ref="C49:J49"/>
    <mergeCell ref="A54:J54"/>
    <mergeCell ref="C66:J66"/>
    <mergeCell ref="C69:J69"/>
    <mergeCell ref="C46:J46"/>
    <mergeCell ref="C65:J65"/>
    <mergeCell ref="B7:C7"/>
    <mergeCell ref="A51:B51"/>
    <mergeCell ref="A64:J64"/>
    <mergeCell ref="C45:J45"/>
    <mergeCell ref="A46:B46"/>
    <mergeCell ref="B38"/>
    <mergeCell ref="C48:J48"/>
    <mergeCell ref="A53:J53"/>
    <mergeCell ref="D38"/>
    <mergeCell ref="A45:B45"/>
    <mergeCell ref="F7:G7"/>
    <mergeCell ref="C51:J51"/>
    <mergeCell ref="F8:G8"/>
    <mergeCell ref="H36"/>
    <mergeCell ref="A41:J41"/>
    <mergeCell ref="A43:B43"/>
    <mergeCell ref="B9:C9"/>
    <mergeCell ref="A65:B65"/>
    <mergeCell ref="A3:J3"/>
    <mergeCell ref="A31:J32"/>
    <mergeCell ref="D6:E6"/>
    <mergeCell ref="F6:G6"/>
    <mergeCell ref="H35"/>
    <mergeCell ref="D5:E5"/>
    <mergeCell ref="F5:G5"/>
    <mergeCell ref="I6:J6"/>
    <mergeCell ref="A4:J4"/>
    <mergeCell ref="F9:G9"/>
    <mergeCell ref="I9:J9"/>
    <mergeCell ref="A12:J12"/>
    <mergeCell ref="I7:J7"/>
    <mergeCell ref="D35"/>
    <mergeCell ref="A69:B69"/>
    <mergeCell ref="B5:C5"/>
    <mergeCell ref="C70:J70"/>
    <mergeCell ref="A66:B66"/>
    <mergeCell ref="A44:B44"/>
    <mergeCell ref="C67:J67"/>
    <mergeCell ref="B8:C8"/>
    <mergeCell ref="A47:B47"/>
    <mergeCell ref="A34:B34"/>
    <mergeCell ref="D9:E9"/>
    <mergeCell ref="C34:D34"/>
    <mergeCell ref="B10:C10"/>
    <mergeCell ref="A67:B67"/>
    <mergeCell ref="A49:B49"/>
    <mergeCell ref="C68:J68"/>
    <mergeCell ref="H37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0"/>
  <sheetViews>
    <sheetView workbookViewId="0">
      <pane ySplit="2" topLeftCell="A61" activePane="bottomLeft" state="frozen"/>
      <selection pane="bottomLeft" activeCell="B82" sqref="B82"/>
    </sheetView>
  </sheetViews>
  <sheetFormatPr defaultRowHeight="14.4" x14ac:dyDescent="0.3"/>
  <cols>
    <col min="1" max="1" width="13.5546875" customWidth="1"/>
    <col min="2" max="2" width="22" customWidth="1"/>
    <col min="3" max="3" width="14" customWidth="1"/>
    <col min="4" max="5" width="12" customWidth="1"/>
    <col min="6" max="6" width="14" customWidth="1"/>
    <col min="7" max="7" width="12" customWidth="1"/>
    <col min="8" max="8" width="15.33203125" customWidth="1"/>
    <col min="9" max="10" width="10" customWidth="1"/>
  </cols>
  <sheetData>
    <row r="1" spans="1:10" ht="40.799999999999997" customHeight="1" x14ac:dyDescent="0.3">
      <c r="A1" s="77" t="s">
        <v>1231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586</v>
      </c>
      <c r="B2" s="67"/>
      <c r="C2" s="67"/>
      <c r="D2" s="67"/>
      <c r="E2" s="67"/>
      <c r="F2" s="67"/>
      <c r="G2" s="67"/>
      <c r="H2" s="67"/>
      <c r="I2" s="67"/>
      <c r="J2" s="64"/>
    </row>
    <row r="3" spans="1:10" ht="55.2" customHeight="1" x14ac:dyDescent="0.3">
      <c r="A3" s="81" t="s">
        <v>587</v>
      </c>
      <c r="B3" s="82"/>
      <c r="C3" s="82"/>
      <c r="D3" s="82"/>
      <c r="E3" s="82"/>
      <c r="F3" s="82"/>
      <c r="G3" s="82"/>
      <c r="H3" s="82"/>
      <c r="I3" s="82"/>
      <c r="J3" s="83"/>
    </row>
    <row r="4" spans="1:10" x14ac:dyDescent="0.3">
      <c r="A4" s="103" t="s">
        <v>487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ht="26.4" x14ac:dyDescent="0.3">
      <c r="A5" s="3" t="s">
        <v>300</v>
      </c>
      <c r="B5" s="78" t="s">
        <v>488</v>
      </c>
      <c r="C5" s="64"/>
      <c r="D5" s="78" t="s">
        <v>489</v>
      </c>
      <c r="E5" s="64"/>
      <c r="F5" s="78" t="s">
        <v>490</v>
      </c>
      <c r="G5" s="64"/>
      <c r="H5" s="3" t="s">
        <v>491</v>
      </c>
      <c r="I5" s="78" t="s">
        <v>492</v>
      </c>
      <c r="J5" s="64"/>
    </row>
    <row r="6" spans="1:10" ht="25.05" customHeight="1" x14ac:dyDescent="0.3">
      <c r="A6" s="1" t="s">
        <v>493</v>
      </c>
      <c r="B6" s="121">
        <v>17.399999999999999</v>
      </c>
      <c r="C6" s="64"/>
      <c r="D6" s="121">
        <v>17.399999999999999</v>
      </c>
      <c r="E6" s="64"/>
      <c r="F6" s="121">
        <v>22.62</v>
      </c>
      <c r="G6" s="64"/>
      <c r="H6" s="13">
        <v>22.62</v>
      </c>
      <c r="I6" s="123" t="s">
        <v>494</v>
      </c>
      <c r="J6" s="64"/>
    </row>
    <row r="7" spans="1:10" ht="25.05" customHeight="1" x14ac:dyDescent="0.3">
      <c r="A7" s="1" t="s">
        <v>495</v>
      </c>
      <c r="B7" s="122">
        <v>15.66</v>
      </c>
      <c r="C7" s="64"/>
      <c r="D7" s="122">
        <v>15.66</v>
      </c>
      <c r="E7" s="64"/>
      <c r="F7" s="122">
        <v>20.358000000000001</v>
      </c>
      <c r="G7" s="64"/>
      <c r="H7" s="14">
        <v>20.358000000000001</v>
      </c>
      <c r="I7" s="124" t="s">
        <v>496</v>
      </c>
      <c r="J7" s="64"/>
    </row>
    <row r="8" spans="1:10" ht="25.05" customHeight="1" x14ac:dyDescent="0.3">
      <c r="A8" s="1" t="s">
        <v>497</v>
      </c>
      <c r="B8" s="121">
        <v>19.14</v>
      </c>
      <c r="C8" s="64"/>
      <c r="D8" s="121">
        <v>19.14</v>
      </c>
      <c r="E8" s="64"/>
      <c r="F8" s="121">
        <v>24.882000000000001</v>
      </c>
      <c r="G8" s="64"/>
      <c r="H8" s="13">
        <v>24.882000000000001</v>
      </c>
      <c r="I8" s="123" t="s">
        <v>498</v>
      </c>
      <c r="J8" s="64"/>
    </row>
    <row r="9" spans="1:10" ht="25.05" customHeight="1" x14ac:dyDescent="0.3">
      <c r="A9" s="1" t="s">
        <v>499</v>
      </c>
      <c r="B9" s="122" t="s">
        <v>588</v>
      </c>
      <c r="C9" s="64"/>
      <c r="D9" s="122" t="s">
        <v>588</v>
      </c>
      <c r="E9" s="64"/>
      <c r="F9" s="122" t="s">
        <v>589</v>
      </c>
      <c r="G9" s="64"/>
      <c r="H9" s="14" t="s">
        <v>589</v>
      </c>
      <c r="I9" s="124" t="s">
        <v>502</v>
      </c>
      <c r="J9" s="64"/>
    </row>
    <row r="10" spans="1:10" ht="25.05" customHeight="1" x14ac:dyDescent="0.3">
      <c r="A10" s="1" t="s">
        <v>503</v>
      </c>
      <c r="B10" s="121" t="s">
        <v>590</v>
      </c>
      <c r="C10" s="64"/>
      <c r="D10" s="121" t="s">
        <v>590</v>
      </c>
      <c r="E10" s="64"/>
      <c r="F10" s="121" t="s">
        <v>591</v>
      </c>
      <c r="G10" s="64"/>
      <c r="H10" s="54" t="s">
        <v>591</v>
      </c>
      <c r="I10" s="123" t="s">
        <v>505</v>
      </c>
      <c r="J10" s="64"/>
    </row>
    <row r="12" spans="1:10" x14ac:dyDescent="0.3">
      <c r="A12" s="103" t="s">
        <v>506</v>
      </c>
      <c r="B12" s="67"/>
      <c r="C12" s="67"/>
      <c r="D12" s="67"/>
      <c r="E12" s="67"/>
      <c r="F12" s="67"/>
      <c r="G12" s="67"/>
      <c r="H12" s="67"/>
      <c r="I12" s="67"/>
      <c r="J12" s="64"/>
    </row>
    <row r="13" spans="1:10" ht="28.05" customHeight="1" x14ac:dyDescent="0.3">
      <c r="A13" s="3" t="s">
        <v>507</v>
      </c>
      <c r="B13" s="3" t="s">
        <v>493</v>
      </c>
      <c r="C13" s="3" t="s">
        <v>508</v>
      </c>
      <c r="D13" s="3" t="s">
        <v>509</v>
      </c>
      <c r="E13" s="3" t="s">
        <v>510</v>
      </c>
      <c r="F13" s="3" t="s">
        <v>511</v>
      </c>
      <c r="G13" s="3" t="s">
        <v>512</v>
      </c>
      <c r="H13" s="3" t="s">
        <v>513</v>
      </c>
      <c r="I13" s="3" t="s">
        <v>514</v>
      </c>
      <c r="J13" s="3" t="s">
        <v>185</v>
      </c>
    </row>
    <row r="14" spans="1:10" ht="15" customHeight="1" x14ac:dyDescent="0.3">
      <c r="A14" s="21" t="s">
        <v>515</v>
      </c>
      <c r="B14" s="13">
        <v>17.399999999999999</v>
      </c>
      <c r="C14" s="13">
        <v>15.66</v>
      </c>
      <c r="D14" s="13"/>
      <c r="E14" s="13">
        <v>19.14</v>
      </c>
      <c r="F14" s="13"/>
      <c r="G14" s="13"/>
      <c r="H14" s="13"/>
      <c r="I14" s="13"/>
      <c r="J14" s="9"/>
    </row>
    <row r="15" spans="1:10" ht="15" customHeight="1" x14ac:dyDescent="0.3">
      <c r="A15" s="21" t="s">
        <v>516</v>
      </c>
      <c r="B15" s="14">
        <v>17.399999999999999</v>
      </c>
      <c r="C15" s="14">
        <v>15.66</v>
      </c>
      <c r="D15" s="14"/>
      <c r="E15" s="14">
        <v>19.14</v>
      </c>
      <c r="F15" s="14"/>
      <c r="G15" s="14"/>
      <c r="H15" s="14"/>
      <c r="I15" s="14"/>
      <c r="J15" s="9"/>
    </row>
    <row r="16" spans="1:10" ht="15" customHeight="1" x14ac:dyDescent="0.3">
      <c r="A16" s="21" t="s">
        <v>517</v>
      </c>
      <c r="B16" s="13">
        <v>17.399999999999999</v>
      </c>
      <c r="C16" s="13">
        <v>15.66</v>
      </c>
      <c r="D16" s="13"/>
      <c r="E16" s="13">
        <v>19.14</v>
      </c>
      <c r="F16" s="13"/>
      <c r="G16" s="13"/>
      <c r="H16" s="13"/>
      <c r="I16" s="13"/>
      <c r="J16" s="9"/>
    </row>
    <row r="17" spans="1:10" ht="15" customHeight="1" x14ac:dyDescent="0.3">
      <c r="A17" s="21" t="s">
        <v>518</v>
      </c>
      <c r="B17" s="14">
        <v>17.399999999999999</v>
      </c>
      <c r="C17" s="14">
        <v>15.66</v>
      </c>
      <c r="D17" s="14"/>
      <c r="E17" s="14">
        <v>19.14</v>
      </c>
      <c r="F17" s="14"/>
      <c r="G17" s="14"/>
      <c r="H17" s="14"/>
      <c r="I17" s="14"/>
      <c r="J17" s="9"/>
    </row>
    <row r="18" spans="1:10" ht="15" customHeight="1" x14ac:dyDescent="0.3">
      <c r="A18" s="21" t="s">
        <v>519</v>
      </c>
      <c r="B18" s="13">
        <v>17.399999999999999</v>
      </c>
      <c r="C18" s="13">
        <v>15.66</v>
      </c>
      <c r="D18" s="13"/>
      <c r="E18" s="13">
        <v>19.14</v>
      </c>
      <c r="F18" s="13"/>
      <c r="G18" s="13"/>
      <c r="H18" s="13"/>
      <c r="I18" s="13"/>
      <c r="J18" s="9"/>
    </row>
    <row r="19" spans="1:10" ht="15" customHeight="1" x14ac:dyDescent="0.3">
      <c r="A19" s="21" t="s">
        <v>520</v>
      </c>
      <c r="B19" s="14">
        <v>17.399999999999999</v>
      </c>
      <c r="C19" s="14">
        <v>15.66</v>
      </c>
      <c r="D19" s="14"/>
      <c r="E19" s="14">
        <v>19.14</v>
      </c>
      <c r="F19" s="14"/>
      <c r="G19" s="14"/>
      <c r="H19" s="14"/>
      <c r="I19" s="14"/>
      <c r="J19" s="9"/>
    </row>
    <row r="20" spans="1:10" ht="15" customHeight="1" x14ac:dyDescent="0.3">
      <c r="A20" s="21" t="s">
        <v>521</v>
      </c>
      <c r="B20" s="13">
        <v>17.399999999999999</v>
      </c>
      <c r="C20" s="13">
        <v>15.66</v>
      </c>
      <c r="D20" s="13"/>
      <c r="E20" s="13">
        <v>19.14</v>
      </c>
      <c r="F20" s="13"/>
      <c r="G20" s="13"/>
      <c r="H20" s="13"/>
      <c r="I20" s="13"/>
      <c r="J20" s="9"/>
    </row>
    <row r="22" spans="1:10" x14ac:dyDescent="0.3">
      <c r="A22" s="127" t="s">
        <v>522</v>
      </c>
      <c r="B22" s="67"/>
      <c r="C22" s="67"/>
      <c r="D22" s="67"/>
      <c r="E22" s="67"/>
      <c r="F22" s="67"/>
      <c r="G22" s="67"/>
      <c r="H22" s="67"/>
      <c r="I22" s="67"/>
      <c r="J22" s="64"/>
    </row>
    <row r="23" spans="1:10" ht="28.05" customHeight="1" x14ac:dyDescent="0.3">
      <c r="A23" s="3" t="s">
        <v>507</v>
      </c>
      <c r="B23" s="3" t="s">
        <v>493</v>
      </c>
      <c r="C23" s="3" t="s">
        <v>508</v>
      </c>
      <c r="D23" s="3" t="s">
        <v>509</v>
      </c>
      <c r="E23" s="3" t="s">
        <v>510</v>
      </c>
      <c r="F23" s="3" t="s">
        <v>511</v>
      </c>
      <c r="G23" s="3" t="s">
        <v>512</v>
      </c>
      <c r="H23" s="3" t="s">
        <v>513</v>
      </c>
      <c r="I23" s="3" t="s">
        <v>514</v>
      </c>
      <c r="J23" s="3" t="s">
        <v>185</v>
      </c>
    </row>
    <row r="24" spans="1:10" ht="15" customHeight="1" x14ac:dyDescent="0.3">
      <c r="A24" s="21" t="s">
        <v>515</v>
      </c>
      <c r="B24" s="13">
        <v>22.62</v>
      </c>
      <c r="C24" s="13">
        <v>20.358000000000001</v>
      </c>
      <c r="D24" s="13"/>
      <c r="E24" s="13">
        <v>24.882000000000001</v>
      </c>
      <c r="F24" s="13"/>
      <c r="G24" s="13"/>
      <c r="H24" s="13"/>
      <c r="I24" s="13"/>
      <c r="J24" s="9"/>
    </row>
    <row r="25" spans="1:10" ht="15" customHeight="1" x14ac:dyDescent="0.3">
      <c r="A25" s="21" t="s">
        <v>516</v>
      </c>
      <c r="B25" s="14">
        <v>22.62</v>
      </c>
      <c r="C25" s="14">
        <v>20.358000000000001</v>
      </c>
      <c r="D25" s="14"/>
      <c r="E25" s="14">
        <v>24.882000000000001</v>
      </c>
      <c r="F25" s="14"/>
      <c r="G25" s="14"/>
      <c r="H25" s="14"/>
      <c r="I25" s="14"/>
      <c r="J25" s="9"/>
    </row>
    <row r="26" spans="1:10" ht="15" customHeight="1" x14ac:dyDescent="0.3">
      <c r="A26" s="21" t="s">
        <v>517</v>
      </c>
      <c r="B26" s="13">
        <v>22.62</v>
      </c>
      <c r="C26" s="13">
        <v>20.358000000000001</v>
      </c>
      <c r="D26" s="13"/>
      <c r="E26" s="13">
        <v>24.882000000000001</v>
      </c>
      <c r="F26" s="13"/>
      <c r="G26" s="13"/>
      <c r="H26" s="13"/>
      <c r="I26" s="13"/>
      <c r="J26" s="9"/>
    </row>
    <row r="27" spans="1:10" ht="15" customHeight="1" x14ac:dyDescent="0.3">
      <c r="A27" s="21" t="s">
        <v>518</v>
      </c>
      <c r="B27" s="14">
        <v>22.62</v>
      </c>
      <c r="C27" s="14">
        <v>20.358000000000001</v>
      </c>
      <c r="D27" s="14"/>
      <c r="E27" s="14">
        <v>24.882000000000001</v>
      </c>
      <c r="F27" s="14"/>
      <c r="G27" s="14"/>
      <c r="H27" s="14"/>
      <c r="I27" s="14"/>
      <c r="J27" s="9"/>
    </row>
    <row r="28" spans="1:10" ht="15" customHeight="1" x14ac:dyDescent="0.3">
      <c r="A28" s="21" t="s">
        <v>519</v>
      </c>
      <c r="B28" s="13">
        <v>22.62</v>
      </c>
      <c r="C28" s="13">
        <v>20.358000000000001</v>
      </c>
      <c r="D28" s="13"/>
      <c r="E28" s="13">
        <v>24.882000000000001</v>
      </c>
      <c r="F28" s="13"/>
      <c r="G28" s="13"/>
      <c r="H28" s="13"/>
      <c r="I28" s="13"/>
      <c r="J28" s="9"/>
    </row>
    <row r="29" spans="1:10" ht="15" customHeight="1" x14ac:dyDescent="0.3">
      <c r="A29" s="21" t="s">
        <v>520</v>
      </c>
      <c r="B29" s="14">
        <v>22.62</v>
      </c>
      <c r="C29" s="14">
        <v>20.358000000000001</v>
      </c>
      <c r="D29" s="14"/>
      <c r="E29" s="14">
        <v>24.882000000000001</v>
      </c>
      <c r="F29" s="14"/>
      <c r="G29" s="14"/>
      <c r="H29" s="14"/>
      <c r="I29" s="14"/>
      <c r="J29" s="9"/>
    </row>
    <row r="30" spans="1:10" ht="15" customHeight="1" x14ac:dyDescent="0.3">
      <c r="A30" s="21" t="s">
        <v>521</v>
      </c>
      <c r="B30" s="13">
        <v>22.62</v>
      </c>
      <c r="C30" s="13">
        <v>20.358000000000001</v>
      </c>
      <c r="D30" s="13"/>
      <c r="E30" s="13">
        <v>24.882000000000001</v>
      </c>
      <c r="F30" s="13"/>
      <c r="G30" s="13"/>
      <c r="H30" s="13"/>
      <c r="I30" s="13"/>
      <c r="J30" s="9"/>
    </row>
    <row r="31" spans="1:10" ht="43.2" customHeight="1" x14ac:dyDescent="0.3">
      <c r="A31" s="81" t="s">
        <v>523</v>
      </c>
      <c r="B31" s="82"/>
      <c r="C31" s="82"/>
      <c r="D31" s="82"/>
      <c r="E31" s="82"/>
      <c r="F31" s="82"/>
      <c r="G31" s="82"/>
      <c r="H31" s="82"/>
      <c r="I31" s="82"/>
      <c r="J31" s="83"/>
    </row>
    <row r="32" spans="1:10" ht="19.95" customHeight="1" x14ac:dyDescent="0.3">
      <c r="A32" s="73" t="s">
        <v>123</v>
      </c>
      <c r="B32" s="67"/>
      <c r="C32" s="67"/>
      <c r="D32" s="67"/>
      <c r="E32" s="67"/>
      <c r="F32" s="67"/>
      <c r="G32" s="67"/>
      <c r="H32" s="67"/>
      <c r="I32" s="67"/>
      <c r="J32" s="64"/>
    </row>
    <row r="33" spans="1:10" x14ac:dyDescent="0.3">
      <c r="A33" s="74" t="s">
        <v>124</v>
      </c>
      <c r="B33" s="64"/>
      <c r="C33" s="74" t="s">
        <v>125</v>
      </c>
      <c r="D33" s="64"/>
      <c r="E33" s="74" t="s">
        <v>126</v>
      </c>
      <c r="F33" s="64"/>
      <c r="G33" s="74" t="s">
        <v>127</v>
      </c>
      <c r="H33" s="64"/>
    </row>
    <row r="34" spans="1:10" ht="30.6" x14ac:dyDescent="0.3">
      <c r="A34" s="8" t="s">
        <v>128</v>
      </c>
      <c r="B34" s="66"/>
      <c r="C34" s="8" t="s">
        <v>128</v>
      </c>
      <c r="D34" s="66"/>
      <c r="E34" s="8" t="s">
        <v>128</v>
      </c>
      <c r="F34" s="66"/>
      <c r="G34" s="8" t="s">
        <v>128</v>
      </c>
      <c r="H34" s="66"/>
    </row>
    <row r="35" spans="1:10" ht="51" x14ac:dyDescent="0.3">
      <c r="A35" s="8" t="s">
        <v>129</v>
      </c>
      <c r="B35" s="66"/>
      <c r="C35" s="8" t="s">
        <v>129</v>
      </c>
      <c r="D35" s="66"/>
      <c r="E35" s="8" t="s">
        <v>129</v>
      </c>
      <c r="F35" s="66"/>
      <c r="G35" s="8" t="s">
        <v>129</v>
      </c>
      <c r="H35" s="66"/>
    </row>
    <row r="36" spans="1:10" ht="40.799999999999997" x14ac:dyDescent="0.3">
      <c r="A36" s="8" t="s">
        <v>130</v>
      </c>
      <c r="B36" s="66"/>
      <c r="C36" s="8" t="s">
        <v>130</v>
      </c>
      <c r="D36" s="66"/>
      <c r="E36" s="8" t="s">
        <v>130</v>
      </c>
      <c r="F36" s="66"/>
      <c r="G36" s="8" t="s">
        <v>130</v>
      </c>
      <c r="H36" s="66"/>
    </row>
    <row r="37" spans="1:10" ht="20.399999999999999" x14ac:dyDescent="0.3">
      <c r="A37" s="8" t="s">
        <v>131</v>
      </c>
      <c r="B37" s="66"/>
      <c r="C37" s="8" t="s">
        <v>131</v>
      </c>
      <c r="D37" s="66"/>
      <c r="E37" s="8" t="s">
        <v>131</v>
      </c>
      <c r="F37" s="66"/>
      <c r="G37" s="8" t="s">
        <v>131</v>
      </c>
      <c r="H37" s="66"/>
    </row>
    <row r="40" spans="1:10" ht="19.95" customHeight="1" x14ac:dyDescent="0.3">
      <c r="A40" s="98" t="s">
        <v>592</v>
      </c>
      <c r="B40" s="67"/>
      <c r="C40" s="67"/>
      <c r="D40" s="67"/>
      <c r="E40" s="67"/>
      <c r="F40" s="67"/>
      <c r="G40" s="67"/>
      <c r="H40" s="67"/>
      <c r="I40" s="67"/>
      <c r="J40" s="64"/>
    </row>
    <row r="41" spans="1:10" ht="18" customHeight="1" x14ac:dyDescent="0.3">
      <c r="A41" s="94" t="s">
        <v>525</v>
      </c>
      <c r="B41" s="64"/>
      <c r="C41" s="125" t="s">
        <v>526</v>
      </c>
      <c r="D41" s="67"/>
      <c r="E41" s="67"/>
      <c r="F41" s="67"/>
      <c r="G41" s="67"/>
      <c r="H41" s="67"/>
      <c r="I41" s="67"/>
      <c r="J41" s="64"/>
    </row>
    <row r="42" spans="1:10" ht="18" customHeight="1" x14ac:dyDescent="0.3">
      <c r="A42" s="94" t="s">
        <v>527</v>
      </c>
      <c r="B42" s="64"/>
      <c r="C42" s="125" t="s">
        <v>593</v>
      </c>
      <c r="D42" s="67"/>
      <c r="E42" s="67"/>
      <c r="F42" s="67"/>
      <c r="G42" s="67"/>
      <c r="H42" s="67"/>
      <c r="I42" s="67"/>
      <c r="J42" s="64"/>
    </row>
    <row r="43" spans="1:10" ht="18" customHeight="1" x14ac:dyDescent="0.3">
      <c r="A43" s="94" t="s">
        <v>529</v>
      </c>
      <c r="B43" s="64"/>
      <c r="C43" s="125" t="s">
        <v>594</v>
      </c>
      <c r="D43" s="67"/>
      <c r="E43" s="67"/>
      <c r="F43" s="67"/>
      <c r="G43" s="67"/>
      <c r="H43" s="67"/>
      <c r="I43" s="67"/>
      <c r="J43" s="64"/>
    </row>
    <row r="44" spans="1:10" ht="18" customHeight="1" x14ac:dyDescent="0.3">
      <c r="A44" s="94" t="s">
        <v>531</v>
      </c>
      <c r="B44" s="64"/>
      <c r="C44" s="125" t="s">
        <v>595</v>
      </c>
      <c r="D44" s="67"/>
      <c r="E44" s="67"/>
      <c r="F44" s="67"/>
      <c r="G44" s="67"/>
      <c r="H44" s="67"/>
      <c r="I44" s="67"/>
      <c r="J44" s="64"/>
    </row>
    <row r="45" spans="1:10" ht="18" customHeight="1" x14ac:dyDescent="0.3">
      <c r="A45" s="94" t="s">
        <v>533</v>
      </c>
      <c r="B45" s="64"/>
      <c r="C45" s="125" t="s">
        <v>596</v>
      </c>
      <c r="D45" s="67"/>
      <c r="E45" s="67"/>
      <c r="F45" s="67"/>
      <c r="G45" s="67"/>
      <c r="H45" s="67"/>
      <c r="I45" s="67"/>
      <c r="J45" s="64"/>
    </row>
    <row r="46" spans="1:10" ht="18" customHeight="1" x14ac:dyDescent="0.3">
      <c r="A46" s="94" t="s">
        <v>535</v>
      </c>
      <c r="B46" s="64"/>
      <c r="C46" s="125" t="s">
        <v>536</v>
      </c>
      <c r="D46" s="67"/>
      <c r="E46" s="67"/>
      <c r="F46" s="67"/>
      <c r="G46" s="67"/>
      <c r="H46" s="67"/>
      <c r="I46" s="67"/>
      <c r="J46" s="64"/>
    </row>
    <row r="47" spans="1:10" ht="18" customHeight="1" x14ac:dyDescent="0.3">
      <c r="A47" s="94" t="s">
        <v>537</v>
      </c>
      <c r="B47" s="64"/>
      <c r="C47" s="125" t="s">
        <v>538</v>
      </c>
      <c r="D47" s="67"/>
      <c r="E47" s="67"/>
      <c r="F47" s="67"/>
      <c r="G47" s="67"/>
      <c r="H47" s="67"/>
      <c r="I47" s="67"/>
      <c r="J47" s="64"/>
    </row>
    <row r="48" spans="1:10" ht="18" customHeight="1" x14ac:dyDescent="0.3">
      <c r="A48" s="94" t="s">
        <v>539</v>
      </c>
      <c r="B48" s="64"/>
      <c r="C48" s="125" t="s">
        <v>597</v>
      </c>
      <c r="D48" s="67"/>
      <c r="E48" s="67"/>
      <c r="F48" s="67"/>
      <c r="G48" s="67"/>
      <c r="H48" s="67"/>
      <c r="I48" s="67"/>
      <c r="J48" s="64"/>
    </row>
    <row r="49" spans="1:10" ht="18" customHeight="1" x14ac:dyDescent="0.3">
      <c r="A49" s="94" t="s">
        <v>541</v>
      </c>
      <c r="B49" s="64"/>
      <c r="C49" s="125" t="s">
        <v>542</v>
      </c>
      <c r="D49" s="67"/>
      <c r="E49" s="67"/>
      <c r="F49" s="67"/>
      <c r="G49" s="67"/>
      <c r="H49" s="67"/>
      <c r="I49" s="67"/>
      <c r="J49" s="64"/>
    </row>
    <row r="50" spans="1:10" ht="18" customHeight="1" x14ac:dyDescent="0.3">
      <c r="A50" s="94" t="s">
        <v>543</v>
      </c>
      <c r="B50" s="64"/>
      <c r="C50" s="125" t="s">
        <v>544</v>
      </c>
      <c r="D50" s="67"/>
      <c r="E50" s="67"/>
      <c r="F50" s="67"/>
      <c r="G50" s="67"/>
      <c r="H50" s="67"/>
      <c r="I50" s="67"/>
      <c r="J50" s="64"/>
    </row>
    <row r="52" spans="1:10" ht="19.95" customHeight="1" x14ac:dyDescent="0.3">
      <c r="A52" s="102" t="s">
        <v>598</v>
      </c>
      <c r="B52" s="67"/>
      <c r="C52" s="67"/>
      <c r="D52" s="67"/>
      <c r="E52" s="67"/>
      <c r="F52" s="67"/>
      <c r="G52" s="67"/>
      <c r="H52" s="67"/>
      <c r="I52" s="67"/>
      <c r="J52" s="64"/>
    </row>
    <row r="53" spans="1:10" ht="40.049999999999997" customHeight="1" x14ac:dyDescent="0.3">
      <c r="A53" s="126" t="s">
        <v>546</v>
      </c>
      <c r="B53" s="67"/>
      <c r="C53" s="67"/>
      <c r="D53" s="67"/>
      <c r="E53" s="67"/>
      <c r="F53" s="67"/>
      <c r="G53" s="67"/>
      <c r="H53" s="67"/>
      <c r="I53" s="67"/>
      <c r="J53" s="64"/>
    </row>
    <row r="54" spans="1:10" ht="24" customHeight="1" x14ac:dyDescent="0.3">
      <c r="A54" s="28" t="s">
        <v>507</v>
      </c>
      <c r="B54" s="28" t="s">
        <v>547</v>
      </c>
      <c r="C54" s="28" t="s">
        <v>548</v>
      </c>
      <c r="D54" s="28" t="s">
        <v>549</v>
      </c>
      <c r="E54" s="28" t="s">
        <v>271</v>
      </c>
      <c r="F54" s="28" t="s">
        <v>272</v>
      </c>
      <c r="G54" s="28" t="s">
        <v>550</v>
      </c>
      <c r="H54" s="28" t="s">
        <v>274</v>
      </c>
      <c r="I54" s="28" t="s">
        <v>275</v>
      </c>
      <c r="J54" s="28" t="s">
        <v>551</v>
      </c>
    </row>
    <row r="55" spans="1:10" ht="16.05" customHeight="1" x14ac:dyDescent="0.3">
      <c r="A55" s="29" t="s">
        <v>515</v>
      </c>
      <c r="B55" s="14"/>
      <c r="C55" s="14"/>
      <c r="D55" s="14"/>
      <c r="E55" s="32" t="str">
        <f t="shared" ref="E55:E61" si="0">IF(COUNT(B55,C55,D55)&gt;0,AVERAGE(B55,C55,D55),"")</f>
        <v/>
      </c>
      <c r="F55" s="32" t="str">
        <f t="shared" ref="F55:F61" si="1">IF(COUNT(B55,C55,D55)&gt;=2,STDEV(B55,C55,D55),"")</f>
        <v/>
      </c>
      <c r="G55" s="32" t="str">
        <f t="shared" ref="G55:G61" si="2">IF(COUNT(B55,C55,D55)&gt;=2,VAR(B55,C55,D55),"")</f>
        <v/>
      </c>
      <c r="H55" s="32" t="str">
        <f t="shared" ref="H55:H61" si="3">IF(COUNT(B55,C55,D55)&gt;0,MIN(B55,C55,D55),"")</f>
        <v/>
      </c>
      <c r="I55" s="32" t="str">
        <f t="shared" ref="I55:I61" si="4">IF(COUNT(B55,C55,D55)&gt;0,MAX(B55,C55,D55),"")</f>
        <v/>
      </c>
      <c r="J55" s="34" t="str">
        <f t="shared" ref="J55:J61" si="5">IF(E55="","–",IF(F55="","–",IF(F55&gt;5,"⚠ σ HIGH",IF(E55&gt;735,"⚠ SLOW",IF(E55&lt;665,"⚠ FAST","✓ OK")))))</f>
        <v>–</v>
      </c>
    </row>
    <row r="56" spans="1:10" ht="16.05" customHeight="1" x14ac:dyDescent="0.3">
      <c r="A56" s="29" t="s">
        <v>516</v>
      </c>
      <c r="B56" s="14"/>
      <c r="C56" s="14"/>
      <c r="D56" s="14"/>
      <c r="E56" s="32" t="str">
        <f t="shared" si="0"/>
        <v/>
      </c>
      <c r="F56" s="32" t="str">
        <f t="shared" si="1"/>
        <v/>
      </c>
      <c r="G56" s="32" t="str">
        <f t="shared" si="2"/>
        <v/>
      </c>
      <c r="H56" s="32" t="str">
        <f t="shared" si="3"/>
        <v/>
      </c>
      <c r="I56" s="32" t="str">
        <f t="shared" si="4"/>
        <v/>
      </c>
      <c r="J56" s="34" t="str">
        <f t="shared" si="5"/>
        <v>–</v>
      </c>
    </row>
    <row r="57" spans="1:10" ht="16.05" customHeight="1" x14ac:dyDescent="0.3">
      <c r="A57" s="29" t="s">
        <v>517</v>
      </c>
      <c r="B57" s="14"/>
      <c r="C57" s="14"/>
      <c r="D57" s="14"/>
      <c r="E57" s="32" t="str">
        <f t="shared" si="0"/>
        <v/>
      </c>
      <c r="F57" s="32" t="str">
        <f t="shared" si="1"/>
        <v/>
      </c>
      <c r="G57" s="32" t="str">
        <f t="shared" si="2"/>
        <v/>
      </c>
      <c r="H57" s="32" t="str">
        <f t="shared" si="3"/>
        <v/>
      </c>
      <c r="I57" s="32" t="str">
        <f t="shared" si="4"/>
        <v/>
      </c>
      <c r="J57" s="34" t="str">
        <f t="shared" si="5"/>
        <v>–</v>
      </c>
    </row>
    <row r="58" spans="1:10" ht="16.05" customHeight="1" x14ac:dyDescent="0.3">
      <c r="A58" s="29" t="s">
        <v>518</v>
      </c>
      <c r="B58" s="14"/>
      <c r="C58" s="14"/>
      <c r="D58" s="14"/>
      <c r="E58" s="32" t="str">
        <f t="shared" si="0"/>
        <v/>
      </c>
      <c r="F58" s="32" t="str">
        <f t="shared" si="1"/>
        <v/>
      </c>
      <c r="G58" s="32" t="str">
        <f t="shared" si="2"/>
        <v/>
      </c>
      <c r="H58" s="32" t="str">
        <f t="shared" si="3"/>
        <v/>
      </c>
      <c r="I58" s="32" t="str">
        <f t="shared" si="4"/>
        <v/>
      </c>
      <c r="J58" s="34" t="str">
        <f t="shared" si="5"/>
        <v>–</v>
      </c>
    </row>
    <row r="59" spans="1:10" ht="16.05" customHeight="1" x14ac:dyDescent="0.3">
      <c r="A59" s="29" t="s">
        <v>519</v>
      </c>
      <c r="B59" s="14"/>
      <c r="C59" s="14"/>
      <c r="D59" s="14"/>
      <c r="E59" s="32" t="str">
        <f t="shared" si="0"/>
        <v/>
      </c>
      <c r="F59" s="32" t="str">
        <f t="shared" si="1"/>
        <v/>
      </c>
      <c r="G59" s="32" t="str">
        <f t="shared" si="2"/>
        <v/>
      </c>
      <c r="H59" s="32" t="str">
        <f t="shared" si="3"/>
        <v/>
      </c>
      <c r="I59" s="32" t="str">
        <f t="shared" si="4"/>
        <v/>
      </c>
      <c r="J59" s="34" t="str">
        <f t="shared" si="5"/>
        <v>–</v>
      </c>
    </row>
    <row r="60" spans="1:10" ht="16.05" customHeight="1" x14ac:dyDescent="0.3">
      <c r="A60" s="29" t="s">
        <v>520</v>
      </c>
      <c r="B60" s="14"/>
      <c r="C60" s="14"/>
      <c r="D60" s="14"/>
      <c r="E60" s="32" t="str">
        <f t="shared" si="0"/>
        <v/>
      </c>
      <c r="F60" s="32" t="str">
        <f t="shared" si="1"/>
        <v/>
      </c>
      <c r="G60" s="32" t="str">
        <f t="shared" si="2"/>
        <v/>
      </c>
      <c r="H60" s="32" t="str">
        <f t="shared" si="3"/>
        <v/>
      </c>
      <c r="I60" s="32" t="str">
        <f t="shared" si="4"/>
        <v/>
      </c>
      <c r="J60" s="34" t="str">
        <f t="shared" si="5"/>
        <v>–</v>
      </c>
    </row>
    <row r="61" spans="1:10" ht="16.05" customHeight="1" x14ac:dyDescent="0.3">
      <c r="A61" s="29" t="s">
        <v>521</v>
      </c>
      <c r="B61" s="14"/>
      <c r="C61" s="14"/>
      <c r="D61" s="14"/>
      <c r="E61" s="32" t="str">
        <f t="shared" si="0"/>
        <v/>
      </c>
      <c r="F61" s="32" t="str">
        <f t="shared" si="1"/>
        <v/>
      </c>
      <c r="G61" s="32" t="str">
        <f t="shared" si="2"/>
        <v/>
      </c>
      <c r="H61" s="32" t="str">
        <f t="shared" si="3"/>
        <v/>
      </c>
      <c r="I61" s="32" t="str">
        <f t="shared" si="4"/>
        <v/>
      </c>
      <c r="J61" s="34" t="str">
        <f t="shared" si="5"/>
        <v>–</v>
      </c>
    </row>
    <row r="63" spans="1:10" ht="19.95" customHeight="1" x14ac:dyDescent="0.3">
      <c r="A63" s="90" t="s">
        <v>152</v>
      </c>
      <c r="B63" s="67"/>
      <c r="C63" s="67"/>
      <c r="D63" s="67"/>
      <c r="E63" s="67"/>
      <c r="F63" s="67"/>
      <c r="G63" s="67"/>
      <c r="H63" s="67"/>
      <c r="I63" s="67"/>
      <c r="J63" s="64"/>
    </row>
    <row r="64" spans="1:10" ht="16.05" customHeight="1" x14ac:dyDescent="0.3">
      <c r="A64" s="63" t="s">
        <v>552</v>
      </c>
      <c r="B64" s="64"/>
      <c r="C64" s="71" t="s">
        <v>553</v>
      </c>
      <c r="D64" s="67"/>
      <c r="E64" s="67"/>
      <c r="F64" s="67"/>
      <c r="G64" s="67"/>
      <c r="H64" s="67"/>
      <c r="I64" s="67"/>
      <c r="J64" s="64"/>
    </row>
    <row r="65" spans="1:10" ht="16.05" customHeight="1" x14ac:dyDescent="0.3">
      <c r="A65" s="63" t="s">
        <v>554</v>
      </c>
      <c r="B65" s="64"/>
      <c r="C65" s="71" t="s">
        <v>555</v>
      </c>
      <c r="D65" s="67"/>
      <c r="E65" s="67"/>
      <c r="F65" s="67"/>
      <c r="G65" s="67"/>
      <c r="H65" s="67"/>
      <c r="I65" s="67"/>
      <c r="J65" s="64"/>
    </row>
    <row r="66" spans="1:10" ht="16.05" customHeight="1" x14ac:dyDescent="0.3">
      <c r="A66" s="63" t="s">
        <v>556</v>
      </c>
      <c r="B66" s="64"/>
      <c r="C66" s="71" t="s">
        <v>557</v>
      </c>
      <c r="D66" s="67"/>
      <c r="E66" s="67"/>
      <c r="F66" s="67"/>
      <c r="G66" s="67"/>
      <c r="H66" s="67"/>
      <c r="I66" s="67"/>
      <c r="J66" s="64"/>
    </row>
    <row r="67" spans="1:10" ht="16.05" customHeight="1" x14ac:dyDescent="0.3">
      <c r="A67" s="63" t="s">
        <v>558</v>
      </c>
      <c r="B67" s="64"/>
      <c r="C67" s="71" t="s">
        <v>559</v>
      </c>
      <c r="D67" s="67"/>
      <c r="E67" s="67"/>
      <c r="F67" s="67"/>
      <c r="G67" s="67"/>
      <c r="H67" s="67"/>
      <c r="I67" s="67"/>
      <c r="J67" s="64"/>
    </row>
    <row r="68" spans="1:10" ht="16.05" customHeight="1" x14ac:dyDescent="0.3">
      <c r="A68" s="63" t="s">
        <v>560</v>
      </c>
      <c r="B68" s="64"/>
      <c r="C68" s="71" t="s">
        <v>561</v>
      </c>
      <c r="D68" s="67"/>
      <c r="E68" s="67"/>
      <c r="F68" s="67"/>
      <c r="G68" s="67"/>
      <c r="H68" s="67"/>
      <c r="I68" s="67"/>
      <c r="J68" s="64"/>
    </row>
    <row r="69" spans="1:10" ht="16.05" customHeight="1" x14ac:dyDescent="0.3">
      <c r="A69" s="63" t="s">
        <v>562</v>
      </c>
      <c r="B69" s="64"/>
      <c r="C69" s="71" t="s">
        <v>563</v>
      </c>
      <c r="D69" s="67"/>
      <c r="E69" s="67"/>
      <c r="F69" s="67"/>
      <c r="G69" s="67"/>
      <c r="H69" s="67"/>
      <c r="I69" s="67"/>
      <c r="J69" s="64"/>
    </row>
    <row r="70" spans="1:10" ht="16.05" customHeight="1" x14ac:dyDescent="0.3">
      <c r="A70" s="63" t="s">
        <v>101</v>
      </c>
      <c r="B70" s="64"/>
      <c r="C70" s="71" t="s">
        <v>564</v>
      </c>
      <c r="D70" s="67"/>
      <c r="E70" s="67"/>
      <c r="F70" s="67"/>
      <c r="G70" s="67"/>
      <c r="H70" s="67"/>
      <c r="I70" s="67"/>
      <c r="J70" s="64"/>
    </row>
  </sheetData>
  <mergeCells count="90">
    <mergeCell ref="I5:J5"/>
    <mergeCell ref="A32:J32"/>
    <mergeCell ref="D7:E7"/>
    <mergeCell ref="C42:J42"/>
    <mergeCell ref="D35"/>
    <mergeCell ref="H37"/>
    <mergeCell ref="A49:B49"/>
    <mergeCell ref="C49:J49"/>
    <mergeCell ref="A1:J1"/>
    <mergeCell ref="I8:J8"/>
    <mergeCell ref="B35"/>
    <mergeCell ref="C43:J43"/>
    <mergeCell ref="B6:C6"/>
    <mergeCell ref="B34"/>
    <mergeCell ref="I10:J10"/>
    <mergeCell ref="F37"/>
    <mergeCell ref="B36"/>
    <mergeCell ref="A22:J22"/>
    <mergeCell ref="C41:J41"/>
    <mergeCell ref="A2:J2"/>
    <mergeCell ref="F34"/>
    <mergeCell ref="D8:E8"/>
    <mergeCell ref="E33:F33"/>
    <mergeCell ref="G33:H33"/>
    <mergeCell ref="D10:E10"/>
    <mergeCell ref="F10:G10"/>
    <mergeCell ref="A69:B69"/>
    <mergeCell ref="C70:J70"/>
    <mergeCell ref="F35"/>
    <mergeCell ref="A41:B41"/>
    <mergeCell ref="A70:B70"/>
    <mergeCell ref="D36"/>
    <mergeCell ref="F36"/>
    <mergeCell ref="C46:J46"/>
    <mergeCell ref="A67:B67"/>
    <mergeCell ref="A47:B47"/>
    <mergeCell ref="C48:J48"/>
    <mergeCell ref="A53:J53"/>
    <mergeCell ref="C65:J65"/>
    <mergeCell ref="C68:J68"/>
    <mergeCell ref="C45:J45"/>
    <mergeCell ref="C64:J64"/>
    <mergeCell ref="B7:C7"/>
    <mergeCell ref="A50:B50"/>
    <mergeCell ref="A63:J63"/>
    <mergeCell ref="C44:J44"/>
    <mergeCell ref="A45:B45"/>
    <mergeCell ref="B37"/>
    <mergeCell ref="C47:J47"/>
    <mergeCell ref="A52:J52"/>
    <mergeCell ref="D37"/>
    <mergeCell ref="A44:B44"/>
    <mergeCell ref="F7:G7"/>
    <mergeCell ref="C50:J50"/>
    <mergeCell ref="F8:G8"/>
    <mergeCell ref="H35"/>
    <mergeCell ref="A40:J40"/>
    <mergeCell ref="A42:B42"/>
    <mergeCell ref="B9:C9"/>
    <mergeCell ref="A64:B64"/>
    <mergeCell ref="A3:J3"/>
    <mergeCell ref="A31:J31"/>
    <mergeCell ref="D6:E6"/>
    <mergeCell ref="F6:G6"/>
    <mergeCell ref="H34"/>
    <mergeCell ref="D5:E5"/>
    <mergeCell ref="F5:G5"/>
    <mergeCell ref="I6:J6"/>
    <mergeCell ref="A4:J4"/>
    <mergeCell ref="F9:G9"/>
    <mergeCell ref="I9:J9"/>
    <mergeCell ref="A12:J12"/>
    <mergeCell ref="I7:J7"/>
    <mergeCell ref="D34"/>
    <mergeCell ref="A68:B68"/>
    <mergeCell ref="B5:C5"/>
    <mergeCell ref="C69:J69"/>
    <mergeCell ref="A65:B65"/>
    <mergeCell ref="A43:B43"/>
    <mergeCell ref="C66:J66"/>
    <mergeCell ref="B8:C8"/>
    <mergeCell ref="A46:B46"/>
    <mergeCell ref="A33:B33"/>
    <mergeCell ref="D9:E9"/>
    <mergeCell ref="C33:D33"/>
    <mergeCell ref="B10:C10"/>
    <mergeCell ref="A66:B66"/>
    <mergeCell ref="A48:B48"/>
    <mergeCell ref="C67:J67"/>
    <mergeCell ref="H36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workbookViewId="0">
      <pane ySplit="2" topLeftCell="A3" activePane="bottomLeft" state="frozen"/>
      <selection pane="bottomLeft" activeCell="A3" sqref="A3:J3"/>
    </sheetView>
  </sheetViews>
  <sheetFormatPr defaultRowHeight="14.4" x14ac:dyDescent="0.3"/>
  <cols>
    <col min="1" max="1" width="12.33203125" customWidth="1"/>
    <col min="2" max="2" width="24" customWidth="1"/>
    <col min="3" max="6" width="14" customWidth="1"/>
    <col min="7" max="10" width="12" customWidth="1"/>
  </cols>
  <sheetData>
    <row r="1" spans="1:10" ht="22.05" customHeight="1" x14ac:dyDescent="0.3">
      <c r="A1" s="77" t="s">
        <v>599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1232</v>
      </c>
      <c r="B2" s="67"/>
      <c r="C2" s="67"/>
      <c r="D2" s="67"/>
      <c r="E2" s="67"/>
      <c r="F2" s="67"/>
      <c r="G2" s="67"/>
      <c r="H2" s="67"/>
      <c r="I2" s="67"/>
      <c r="J2" s="64"/>
    </row>
    <row r="3" spans="1:10" ht="63.6" customHeight="1" x14ac:dyDescent="0.3">
      <c r="A3" s="135" t="s">
        <v>600</v>
      </c>
      <c r="B3" s="136"/>
      <c r="C3" s="136"/>
      <c r="D3" s="136"/>
      <c r="E3" s="136"/>
      <c r="F3" s="136"/>
      <c r="G3" s="136"/>
      <c r="H3" s="136"/>
      <c r="I3" s="136"/>
      <c r="J3" s="137"/>
    </row>
    <row r="4" spans="1:10" x14ac:dyDescent="0.3">
      <c r="A4" s="103" t="s">
        <v>601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ht="41.4" customHeight="1" x14ac:dyDescent="0.3">
      <c r="A5" s="3" t="s">
        <v>602</v>
      </c>
      <c r="B5" s="3" t="s">
        <v>603</v>
      </c>
      <c r="C5" s="3" t="s">
        <v>604</v>
      </c>
      <c r="D5" s="3" t="s">
        <v>605</v>
      </c>
      <c r="E5" s="3" t="s">
        <v>606</v>
      </c>
      <c r="F5" s="3" t="s">
        <v>607</v>
      </c>
      <c r="G5" s="3" t="s">
        <v>608</v>
      </c>
      <c r="H5" s="3" t="s">
        <v>609</v>
      </c>
      <c r="I5" s="3" t="s">
        <v>185</v>
      </c>
      <c r="J5" s="3" t="s">
        <v>47</v>
      </c>
    </row>
    <row r="6" spans="1:10" ht="16.05" customHeight="1" x14ac:dyDescent="0.3">
      <c r="A6" s="22" t="s">
        <v>610</v>
      </c>
      <c r="B6" s="58">
        <v>4.5</v>
      </c>
      <c r="C6" s="57">
        <v>4.59</v>
      </c>
      <c r="D6" s="2"/>
      <c r="E6" s="57">
        <v>4.41</v>
      </c>
      <c r="F6" s="2"/>
      <c r="G6" s="57">
        <v>4.2750000000000004</v>
      </c>
      <c r="H6" s="2"/>
      <c r="I6" s="9"/>
      <c r="J6" s="2"/>
    </row>
    <row r="7" spans="1:10" ht="16.05" customHeight="1" x14ac:dyDescent="0.3">
      <c r="A7" s="22" t="s">
        <v>611</v>
      </c>
      <c r="B7" s="58">
        <v>4.5</v>
      </c>
      <c r="C7" s="57">
        <v>4.59</v>
      </c>
      <c r="D7" s="2"/>
      <c r="E7" s="57">
        <v>4.41</v>
      </c>
      <c r="F7" s="2"/>
      <c r="G7" s="57">
        <v>4.2750000000000004</v>
      </c>
      <c r="H7" s="2"/>
      <c r="I7" s="9"/>
      <c r="J7" s="2"/>
    </row>
    <row r="8" spans="1:10" ht="16.05" customHeight="1" x14ac:dyDescent="0.3">
      <c r="A8" s="22" t="s">
        <v>612</v>
      </c>
      <c r="B8" s="58">
        <v>4.5</v>
      </c>
      <c r="C8" s="57">
        <v>4.59</v>
      </c>
      <c r="D8" s="2"/>
      <c r="E8" s="57">
        <v>4.41</v>
      </c>
      <c r="F8" s="2"/>
      <c r="G8" s="57">
        <v>4.2750000000000004</v>
      </c>
      <c r="H8" s="2"/>
      <c r="I8" s="9"/>
      <c r="J8" s="2"/>
    </row>
    <row r="10" spans="1:10" x14ac:dyDescent="0.3">
      <c r="A10" s="103" t="s">
        <v>613</v>
      </c>
      <c r="B10" s="67"/>
      <c r="C10" s="67"/>
      <c r="D10" s="67"/>
      <c r="E10" s="67"/>
      <c r="F10" s="67"/>
      <c r="G10" s="67"/>
      <c r="H10" s="67"/>
      <c r="I10" s="67"/>
      <c r="J10" s="64"/>
    </row>
    <row r="11" spans="1:10" ht="28.05" customHeight="1" x14ac:dyDescent="0.3">
      <c r="A11" s="3" t="s">
        <v>614</v>
      </c>
      <c r="B11" s="3" t="s">
        <v>58</v>
      </c>
      <c r="C11" s="3" t="s">
        <v>615</v>
      </c>
      <c r="D11" s="3" t="s">
        <v>616</v>
      </c>
      <c r="E11" s="3" t="s">
        <v>617</v>
      </c>
      <c r="F11" s="3" t="s">
        <v>618</v>
      </c>
      <c r="G11" s="3" t="s">
        <v>619</v>
      </c>
      <c r="H11" s="3" t="s">
        <v>620</v>
      </c>
      <c r="I11" s="3" t="s">
        <v>621</v>
      </c>
      <c r="J11" s="3" t="s">
        <v>185</v>
      </c>
    </row>
    <row r="12" spans="1:10" ht="15" customHeight="1" x14ac:dyDescent="0.3">
      <c r="A12" s="23" t="s">
        <v>622</v>
      </c>
      <c r="B12" s="11" t="s">
        <v>623</v>
      </c>
      <c r="C12" s="11" t="s">
        <v>624</v>
      </c>
      <c r="D12" s="52">
        <v>4.5</v>
      </c>
      <c r="E12" s="11" t="s">
        <v>625</v>
      </c>
      <c r="F12" s="11"/>
      <c r="G12" s="11"/>
      <c r="H12" s="11"/>
      <c r="I12" s="11"/>
      <c r="J12" s="9"/>
    </row>
    <row r="13" spans="1:10" ht="15" customHeight="1" x14ac:dyDescent="0.3">
      <c r="A13" s="23" t="s">
        <v>626</v>
      </c>
      <c r="B13" s="12" t="s">
        <v>627</v>
      </c>
      <c r="C13" s="12" t="s">
        <v>628</v>
      </c>
      <c r="D13" s="53">
        <v>9</v>
      </c>
      <c r="E13" s="53">
        <v>0.8</v>
      </c>
      <c r="F13" s="12"/>
      <c r="G13" s="12"/>
      <c r="H13" s="12"/>
      <c r="I13" s="12" t="e">
        <f>AVERAGE(F12,G12,H12)</f>
        <v>#DIV/0!</v>
      </c>
      <c r="J13" s="9"/>
    </row>
    <row r="14" spans="1:10" ht="15" customHeight="1" x14ac:dyDescent="0.3">
      <c r="A14" s="23" t="s">
        <v>629</v>
      </c>
      <c r="B14" s="11" t="s">
        <v>630</v>
      </c>
      <c r="C14" s="11" t="s">
        <v>631</v>
      </c>
      <c r="D14" s="52">
        <v>13.5</v>
      </c>
      <c r="E14" s="52">
        <v>0.8</v>
      </c>
      <c r="F14" s="11"/>
      <c r="G14" s="11"/>
      <c r="H14" s="11"/>
      <c r="I14" s="11"/>
      <c r="J14" s="9"/>
    </row>
    <row r="15" spans="1:10" ht="15" customHeight="1" x14ac:dyDescent="0.3">
      <c r="A15" s="23" t="s">
        <v>632</v>
      </c>
      <c r="B15" s="12" t="s">
        <v>633</v>
      </c>
      <c r="C15" s="12" t="s">
        <v>634</v>
      </c>
      <c r="D15" s="53">
        <v>22.5</v>
      </c>
      <c r="E15" s="53">
        <v>0.8</v>
      </c>
      <c r="F15" s="12"/>
      <c r="G15" s="12"/>
      <c r="H15" s="12"/>
      <c r="I15" s="12"/>
      <c r="J15" s="9"/>
    </row>
    <row r="16" spans="1:10" ht="15" customHeight="1" x14ac:dyDescent="0.3">
      <c r="A16" s="23" t="s">
        <v>635</v>
      </c>
      <c r="B16" s="11" t="s">
        <v>636</v>
      </c>
      <c r="C16" s="11" t="s">
        <v>634</v>
      </c>
      <c r="D16" s="52">
        <v>22.5</v>
      </c>
      <c r="E16" s="52">
        <v>0.8</v>
      </c>
      <c r="F16" s="11"/>
      <c r="G16" s="11"/>
      <c r="H16" s="11"/>
      <c r="I16" s="11"/>
      <c r="J16" s="9"/>
    </row>
    <row r="17" spans="1:10" ht="15" customHeight="1" x14ac:dyDescent="0.3">
      <c r="A17" s="23" t="s">
        <v>637</v>
      </c>
      <c r="B17" s="12" t="s">
        <v>638</v>
      </c>
      <c r="C17" s="12" t="s">
        <v>634</v>
      </c>
      <c r="D17" s="53">
        <v>22.5</v>
      </c>
      <c r="E17" s="53">
        <v>0.8</v>
      </c>
      <c r="F17" s="12"/>
      <c r="G17" s="12"/>
      <c r="H17" s="12"/>
      <c r="I17" s="12"/>
      <c r="J17" s="9"/>
    </row>
    <row r="18" spans="1:10" ht="15" customHeight="1" x14ac:dyDescent="0.3">
      <c r="A18" s="23" t="s">
        <v>639</v>
      </c>
      <c r="B18" s="11" t="s">
        <v>640</v>
      </c>
      <c r="C18" s="11" t="s">
        <v>634</v>
      </c>
      <c r="D18" s="52">
        <v>22.5</v>
      </c>
      <c r="E18" s="52">
        <v>0.8</v>
      </c>
      <c r="F18" s="11"/>
      <c r="G18" s="11"/>
      <c r="H18" s="11"/>
      <c r="I18" s="11"/>
      <c r="J18" s="9"/>
    </row>
    <row r="19" spans="1:10" ht="15" customHeight="1" x14ac:dyDescent="0.3">
      <c r="A19" s="23" t="s">
        <v>641</v>
      </c>
      <c r="B19" s="12" t="s">
        <v>642</v>
      </c>
      <c r="C19" s="12" t="s">
        <v>643</v>
      </c>
      <c r="D19" s="53">
        <v>4.2750000000000004</v>
      </c>
      <c r="E19" s="12" t="s">
        <v>644</v>
      </c>
      <c r="F19" s="12"/>
      <c r="G19" s="12"/>
      <c r="H19" s="12"/>
      <c r="I19" s="12"/>
      <c r="J19" s="9"/>
    </row>
    <row r="21" spans="1:10" x14ac:dyDescent="0.3">
      <c r="A21" s="103" t="s">
        <v>645</v>
      </c>
      <c r="B21" s="67"/>
      <c r="C21" s="67"/>
      <c r="D21" s="67"/>
      <c r="E21" s="67"/>
      <c r="F21" s="67"/>
      <c r="G21" s="67"/>
      <c r="H21" s="67"/>
      <c r="I21" s="67"/>
      <c r="J21" s="64"/>
    </row>
    <row r="22" spans="1:10" ht="26.4" x14ac:dyDescent="0.3">
      <c r="A22" s="3" t="s">
        <v>417</v>
      </c>
      <c r="B22" s="3" t="s">
        <v>603</v>
      </c>
      <c r="C22" s="3" t="s">
        <v>646</v>
      </c>
      <c r="D22" s="3" t="s">
        <v>605</v>
      </c>
      <c r="E22" s="3" t="s">
        <v>647</v>
      </c>
      <c r="F22" s="3" t="s">
        <v>607</v>
      </c>
      <c r="G22" s="3" t="s">
        <v>648</v>
      </c>
      <c r="H22" s="3" t="s">
        <v>609</v>
      </c>
      <c r="I22" s="3" t="s">
        <v>185</v>
      </c>
      <c r="J22" s="3" t="s">
        <v>47</v>
      </c>
    </row>
    <row r="23" spans="1:10" ht="36" customHeight="1" x14ac:dyDescent="0.3">
      <c r="A23" s="1" t="s">
        <v>649</v>
      </c>
      <c r="B23" s="57">
        <v>0.11</v>
      </c>
      <c r="C23" s="57">
        <v>0.11219999999999999</v>
      </c>
      <c r="D23" s="7"/>
      <c r="E23" s="57">
        <v>0.10780000000000001</v>
      </c>
      <c r="F23" s="7"/>
      <c r="G23" s="57">
        <v>0.1045</v>
      </c>
      <c r="H23" s="7"/>
      <c r="I23" s="9"/>
      <c r="J23" s="2"/>
    </row>
    <row r="24" spans="1:10" x14ac:dyDescent="0.3">
      <c r="A24" s="1" t="s">
        <v>650</v>
      </c>
      <c r="B24" s="24" t="s">
        <v>436</v>
      </c>
      <c r="C24" s="24" t="s">
        <v>436</v>
      </c>
      <c r="D24" s="24" t="s">
        <v>436</v>
      </c>
      <c r="E24" s="24" t="s">
        <v>436</v>
      </c>
      <c r="F24" s="24" t="s">
        <v>436</v>
      </c>
      <c r="G24" s="24" t="s">
        <v>436</v>
      </c>
      <c r="H24" s="24" t="s">
        <v>436</v>
      </c>
      <c r="I24" s="9"/>
    </row>
    <row r="26" spans="1:10" x14ac:dyDescent="0.3">
      <c r="A26" s="103" t="s">
        <v>651</v>
      </c>
      <c r="B26" s="67"/>
      <c r="C26" s="67"/>
      <c r="D26" s="67"/>
      <c r="E26" s="67"/>
      <c r="F26" s="67"/>
      <c r="G26" s="67"/>
      <c r="H26" s="67"/>
      <c r="I26" s="67"/>
      <c r="J26" s="64"/>
    </row>
    <row r="27" spans="1:10" ht="28.05" customHeight="1" x14ac:dyDescent="0.3">
      <c r="A27" s="3" t="s">
        <v>614</v>
      </c>
      <c r="B27" s="3" t="s">
        <v>652</v>
      </c>
      <c r="C27" s="3" t="s">
        <v>653</v>
      </c>
      <c r="D27" s="3" t="s">
        <v>617</v>
      </c>
      <c r="E27" s="3" t="s">
        <v>654</v>
      </c>
      <c r="F27" s="3" t="s">
        <v>655</v>
      </c>
      <c r="G27" s="3" t="s">
        <v>656</v>
      </c>
      <c r="H27" s="3" t="s">
        <v>657</v>
      </c>
      <c r="I27" s="3" t="s">
        <v>658</v>
      </c>
      <c r="J27" s="3" t="s">
        <v>185</v>
      </c>
    </row>
    <row r="28" spans="1:10" ht="19.95" customHeight="1" x14ac:dyDescent="0.3">
      <c r="A28" s="23" t="s">
        <v>659</v>
      </c>
      <c r="B28" s="11" t="s">
        <v>660</v>
      </c>
      <c r="C28" s="52">
        <v>0.11</v>
      </c>
      <c r="D28" s="11" t="s">
        <v>661</v>
      </c>
      <c r="E28" s="19" t="s">
        <v>662</v>
      </c>
      <c r="F28" s="11"/>
      <c r="G28" s="11"/>
      <c r="H28" s="11"/>
      <c r="I28" s="11"/>
      <c r="J28" s="9"/>
    </row>
    <row r="29" spans="1:10" ht="19.95" customHeight="1" x14ac:dyDescent="0.3">
      <c r="A29" s="23" t="s">
        <v>663</v>
      </c>
      <c r="B29" s="12" t="s">
        <v>664</v>
      </c>
      <c r="C29" s="53">
        <v>0.22</v>
      </c>
      <c r="D29" s="53">
        <v>3.7109999999999999</v>
      </c>
      <c r="E29" s="20" t="s">
        <v>665</v>
      </c>
      <c r="F29" s="12"/>
      <c r="G29" s="12"/>
      <c r="H29" s="12"/>
      <c r="I29" s="12"/>
      <c r="J29" s="9"/>
    </row>
    <row r="30" spans="1:10" ht="19.95" customHeight="1" x14ac:dyDescent="0.3">
      <c r="A30" s="23" t="s">
        <v>666</v>
      </c>
      <c r="B30" s="11" t="s">
        <v>667</v>
      </c>
      <c r="C30" s="52">
        <v>0.33</v>
      </c>
      <c r="D30" s="52">
        <v>2.3319999999999999</v>
      </c>
      <c r="E30" s="19" t="s">
        <v>668</v>
      </c>
      <c r="F30" s="11"/>
      <c r="G30" s="11"/>
      <c r="H30" s="11"/>
      <c r="I30" s="11"/>
      <c r="J30" s="9"/>
    </row>
    <row r="31" spans="1:10" ht="19.95" customHeight="1" x14ac:dyDescent="0.3">
      <c r="A31" s="23" t="s">
        <v>669</v>
      </c>
      <c r="B31" s="12" t="s">
        <v>670</v>
      </c>
      <c r="C31" s="53">
        <v>0.55000000000000004</v>
      </c>
      <c r="D31" s="53">
        <v>1.583</v>
      </c>
      <c r="E31" s="20" t="s">
        <v>671</v>
      </c>
      <c r="F31" s="12"/>
      <c r="G31" s="12"/>
      <c r="H31" s="12"/>
      <c r="I31" s="12"/>
      <c r="J31" s="9"/>
    </row>
    <row r="32" spans="1:10" ht="19.95" customHeight="1" x14ac:dyDescent="0.3">
      <c r="A32" s="23" t="s">
        <v>672</v>
      </c>
      <c r="B32" s="11" t="s">
        <v>673</v>
      </c>
      <c r="C32" s="52">
        <v>1.1000000000000001</v>
      </c>
      <c r="D32" s="52">
        <v>1.099</v>
      </c>
      <c r="E32" s="19" t="s">
        <v>674</v>
      </c>
      <c r="F32" s="11"/>
      <c r="G32" s="11"/>
      <c r="H32" s="11"/>
      <c r="I32" s="11"/>
      <c r="J32" s="9"/>
    </row>
    <row r="33" spans="1:10" ht="19.95" customHeight="1" x14ac:dyDescent="0.3">
      <c r="A33" s="23" t="s">
        <v>675</v>
      </c>
      <c r="B33" s="12" t="s">
        <v>676</v>
      </c>
      <c r="C33" s="53">
        <v>0.1045</v>
      </c>
      <c r="D33" s="12" t="s">
        <v>644</v>
      </c>
      <c r="E33" s="20" t="s">
        <v>677</v>
      </c>
      <c r="F33" s="12"/>
      <c r="G33" s="12"/>
      <c r="H33" s="12"/>
      <c r="I33" s="12"/>
      <c r="J33" s="9"/>
    </row>
    <row r="35" spans="1:10" x14ac:dyDescent="0.3">
      <c r="A35" s="103" t="s">
        <v>678</v>
      </c>
      <c r="B35" s="67"/>
      <c r="C35" s="67"/>
      <c r="D35" s="67"/>
      <c r="E35" s="67"/>
      <c r="F35" s="67"/>
      <c r="G35" s="67"/>
      <c r="H35" s="67"/>
      <c r="I35" s="67"/>
      <c r="J35" s="64"/>
    </row>
    <row r="36" spans="1:10" ht="15" customHeight="1" x14ac:dyDescent="0.3">
      <c r="A36" s="58">
        <v>1</v>
      </c>
      <c r="B36" s="66" t="s">
        <v>679</v>
      </c>
      <c r="C36" s="67"/>
      <c r="D36" s="67"/>
      <c r="E36" s="67"/>
      <c r="F36" s="67"/>
      <c r="G36" s="67"/>
      <c r="H36" s="64"/>
      <c r="I36" s="9"/>
      <c r="J36" s="66"/>
    </row>
    <row r="37" spans="1:10" ht="15" customHeight="1" x14ac:dyDescent="0.3">
      <c r="A37" s="58">
        <v>2</v>
      </c>
      <c r="B37" s="66" t="s">
        <v>680</v>
      </c>
      <c r="C37" s="67"/>
      <c r="D37" s="67"/>
      <c r="E37" s="67"/>
      <c r="F37" s="67"/>
      <c r="G37" s="67"/>
      <c r="H37" s="64"/>
      <c r="I37" s="9"/>
      <c r="J37" s="66"/>
    </row>
    <row r="38" spans="1:10" ht="15" customHeight="1" x14ac:dyDescent="0.3">
      <c r="A38" s="58">
        <v>3</v>
      </c>
      <c r="B38" s="66" t="s">
        <v>681</v>
      </c>
      <c r="C38" s="67"/>
      <c r="D38" s="67"/>
      <c r="E38" s="67"/>
      <c r="F38" s="67"/>
      <c r="G38" s="67"/>
      <c r="H38" s="64"/>
      <c r="I38" s="9"/>
      <c r="J38" s="66"/>
    </row>
    <row r="39" spans="1:10" ht="15" customHeight="1" x14ac:dyDescent="0.3">
      <c r="A39" s="58">
        <v>4</v>
      </c>
      <c r="B39" s="66" t="s">
        <v>682</v>
      </c>
      <c r="C39" s="67"/>
      <c r="D39" s="67"/>
      <c r="E39" s="67"/>
      <c r="F39" s="67"/>
      <c r="G39" s="67"/>
      <c r="H39" s="64"/>
      <c r="I39" s="9"/>
      <c r="J39" s="66"/>
    </row>
    <row r="40" spans="1:10" ht="15" customHeight="1" x14ac:dyDescent="0.3">
      <c r="A40" s="58">
        <v>5</v>
      </c>
      <c r="B40" s="66" t="s">
        <v>683</v>
      </c>
      <c r="C40" s="67"/>
      <c r="D40" s="67"/>
      <c r="E40" s="67"/>
      <c r="F40" s="67"/>
      <c r="G40" s="67"/>
      <c r="H40" s="64"/>
      <c r="I40" s="9"/>
      <c r="J40" s="66"/>
    </row>
    <row r="41" spans="1:10" ht="15" customHeight="1" x14ac:dyDescent="0.3">
      <c r="A41" s="58">
        <v>6</v>
      </c>
      <c r="B41" s="66" t="s">
        <v>684</v>
      </c>
      <c r="C41" s="67"/>
      <c r="D41" s="67"/>
      <c r="E41" s="67"/>
      <c r="F41" s="67"/>
      <c r="G41" s="67"/>
      <c r="H41" s="64"/>
      <c r="I41" s="9"/>
      <c r="J41" s="66"/>
    </row>
    <row r="42" spans="1:10" ht="15" customHeight="1" x14ac:dyDescent="0.3">
      <c r="A42" s="58">
        <v>7</v>
      </c>
      <c r="B42" s="66" t="s">
        <v>685</v>
      </c>
      <c r="C42" s="67"/>
      <c r="D42" s="67"/>
      <c r="E42" s="67"/>
      <c r="F42" s="67"/>
      <c r="G42" s="67"/>
      <c r="H42" s="64"/>
      <c r="I42" s="9"/>
      <c r="J42" s="66"/>
    </row>
    <row r="43" spans="1:10" ht="15" customHeight="1" x14ac:dyDescent="0.3">
      <c r="A43" s="58">
        <v>8</v>
      </c>
      <c r="B43" s="66" t="s">
        <v>686</v>
      </c>
      <c r="C43" s="67"/>
      <c r="D43" s="67"/>
      <c r="E43" s="67"/>
      <c r="F43" s="67"/>
      <c r="G43" s="67"/>
      <c r="H43" s="64"/>
      <c r="I43" s="9"/>
      <c r="J43" s="66"/>
    </row>
    <row r="44" spans="1:10" ht="15" customHeight="1" x14ac:dyDescent="0.3">
      <c r="A44" s="58">
        <v>9</v>
      </c>
      <c r="B44" s="66" t="s">
        <v>687</v>
      </c>
      <c r="C44" s="67"/>
      <c r="D44" s="67"/>
      <c r="E44" s="67"/>
      <c r="F44" s="67"/>
      <c r="G44" s="67"/>
      <c r="H44" s="64"/>
      <c r="I44" s="9"/>
      <c r="J44" s="66"/>
    </row>
    <row r="45" spans="1:10" ht="15" customHeight="1" x14ac:dyDescent="0.3">
      <c r="A45" s="58">
        <v>10</v>
      </c>
      <c r="B45" s="66" t="s">
        <v>688</v>
      </c>
      <c r="C45" s="67"/>
      <c r="D45" s="67"/>
      <c r="E45" s="67"/>
      <c r="F45" s="67"/>
      <c r="G45" s="67"/>
      <c r="H45" s="64"/>
      <c r="I45" s="9"/>
      <c r="J45" s="66"/>
    </row>
    <row r="47" spans="1:10" ht="19.95" customHeight="1" x14ac:dyDescent="0.3">
      <c r="A47" s="73" t="s">
        <v>123</v>
      </c>
      <c r="B47" s="67"/>
      <c r="C47" s="67"/>
      <c r="D47" s="67"/>
      <c r="E47" s="67"/>
      <c r="F47" s="67"/>
      <c r="G47" s="67"/>
      <c r="H47" s="67"/>
      <c r="I47" s="67"/>
      <c r="J47" s="64"/>
    </row>
    <row r="48" spans="1:10" x14ac:dyDescent="0.3">
      <c r="A48" s="74" t="s">
        <v>124</v>
      </c>
      <c r="B48" s="64"/>
      <c r="C48" s="74" t="s">
        <v>125</v>
      </c>
      <c r="D48" s="64"/>
      <c r="E48" s="74" t="s">
        <v>126</v>
      </c>
      <c r="F48" s="64"/>
      <c r="G48" s="74" t="s">
        <v>127</v>
      </c>
      <c r="H48" s="64"/>
    </row>
    <row r="49" spans="1:10" x14ac:dyDescent="0.3">
      <c r="A49" s="8" t="s">
        <v>128</v>
      </c>
      <c r="B49" s="66"/>
      <c r="C49" s="8" t="s">
        <v>128</v>
      </c>
      <c r="D49" s="66"/>
      <c r="E49" s="8" t="s">
        <v>128</v>
      </c>
      <c r="F49" s="66"/>
      <c r="G49" s="8" t="s">
        <v>128</v>
      </c>
      <c r="H49" s="66"/>
    </row>
    <row r="50" spans="1:10" x14ac:dyDescent="0.3">
      <c r="A50" s="8" t="s">
        <v>129</v>
      </c>
      <c r="B50" s="66"/>
      <c r="C50" s="8" t="s">
        <v>129</v>
      </c>
      <c r="D50" s="66"/>
      <c r="E50" s="8" t="s">
        <v>129</v>
      </c>
      <c r="F50" s="66"/>
      <c r="G50" s="8" t="s">
        <v>129</v>
      </c>
      <c r="H50" s="66"/>
    </row>
    <row r="51" spans="1:10" x14ac:dyDescent="0.3">
      <c r="A51" s="8" t="s">
        <v>130</v>
      </c>
      <c r="B51" s="66"/>
      <c r="C51" s="8" t="s">
        <v>130</v>
      </c>
      <c r="D51" s="66"/>
      <c r="E51" s="8" t="s">
        <v>130</v>
      </c>
      <c r="F51" s="66"/>
      <c r="G51" s="8" t="s">
        <v>130</v>
      </c>
      <c r="H51" s="66"/>
    </row>
    <row r="52" spans="1:10" x14ac:dyDescent="0.3">
      <c r="A52" s="8" t="s">
        <v>131</v>
      </c>
      <c r="B52" s="66"/>
      <c r="C52" s="8" t="s">
        <v>131</v>
      </c>
      <c r="D52" s="66"/>
      <c r="E52" s="8" t="s">
        <v>131</v>
      </c>
      <c r="F52" s="66"/>
      <c r="G52" s="8" t="s">
        <v>131</v>
      </c>
      <c r="H52" s="66"/>
    </row>
    <row r="54" spans="1:10" ht="19.95" customHeight="1" x14ac:dyDescent="0.3">
      <c r="A54" s="98" t="s">
        <v>689</v>
      </c>
      <c r="B54" s="67"/>
      <c r="C54" s="67"/>
      <c r="D54" s="67"/>
      <c r="E54" s="67"/>
      <c r="F54" s="67"/>
      <c r="G54" s="67"/>
      <c r="H54" s="67"/>
      <c r="I54" s="67"/>
      <c r="J54" s="64"/>
    </row>
    <row r="55" spans="1:10" ht="18" customHeight="1" x14ac:dyDescent="0.3">
      <c r="A55" s="94" t="s">
        <v>690</v>
      </c>
      <c r="B55" s="64"/>
      <c r="C55" s="125" t="s">
        <v>691</v>
      </c>
      <c r="D55" s="67"/>
      <c r="E55" s="67"/>
      <c r="F55" s="67"/>
      <c r="G55" s="67"/>
      <c r="H55" s="67"/>
      <c r="I55" s="67"/>
      <c r="J55" s="64"/>
    </row>
    <row r="56" spans="1:10" ht="18" customHeight="1" x14ac:dyDescent="0.3">
      <c r="A56" s="94" t="s">
        <v>692</v>
      </c>
      <c r="B56" s="64"/>
      <c r="C56" s="125" t="s">
        <v>693</v>
      </c>
      <c r="D56" s="67"/>
      <c r="E56" s="67"/>
      <c r="F56" s="67"/>
      <c r="G56" s="67"/>
      <c r="H56" s="67"/>
      <c r="I56" s="67"/>
      <c r="J56" s="64"/>
    </row>
    <row r="57" spans="1:10" ht="18" customHeight="1" x14ac:dyDescent="0.3">
      <c r="A57" s="94" t="s">
        <v>694</v>
      </c>
      <c r="B57" s="64"/>
      <c r="C57" s="125" t="s">
        <v>695</v>
      </c>
      <c r="D57" s="67"/>
      <c r="E57" s="67"/>
      <c r="F57" s="67"/>
      <c r="G57" s="67"/>
      <c r="H57" s="67"/>
      <c r="I57" s="67"/>
      <c r="J57" s="64"/>
    </row>
    <row r="58" spans="1:10" ht="18" customHeight="1" x14ac:dyDescent="0.3">
      <c r="A58" s="94" t="s">
        <v>696</v>
      </c>
      <c r="B58" s="64"/>
      <c r="C58" s="125" t="s">
        <v>697</v>
      </c>
      <c r="D58" s="67"/>
      <c r="E58" s="67"/>
      <c r="F58" s="67"/>
      <c r="G58" s="67"/>
      <c r="H58" s="67"/>
      <c r="I58" s="67"/>
      <c r="J58" s="64"/>
    </row>
    <row r="59" spans="1:10" ht="18" customHeight="1" x14ac:dyDescent="0.3">
      <c r="A59" s="94" t="s">
        <v>698</v>
      </c>
      <c r="B59" s="64"/>
      <c r="C59" s="125" t="s">
        <v>699</v>
      </c>
      <c r="D59" s="67"/>
      <c r="E59" s="67"/>
      <c r="F59" s="67"/>
      <c r="G59" s="67"/>
      <c r="H59" s="67"/>
      <c r="I59" s="67"/>
      <c r="J59" s="64"/>
    </row>
    <row r="60" spans="1:10" ht="18" customHeight="1" x14ac:dyDescent="0.3">
      <c r="A60" s="94" t="s">
        <v>700</v>
      </c>
      <c r="B60" s="64"/>
      <c r="C60" s="125" t="s">
        <v>701</v>
      </c>
      <c r="D60" s="67"/>
      <c r="E60" s="67"/>
      <c r="F60" s="67"/>
      <c r="G60" s="67"/>
      <c r="H60" s="67"/>
      <c r="I60" s="67"/>
      <c r="J60" s="64"/>
    </row>
    <row r="61" spans="1:10" ht="18" customHeight="1" x14ac:dyDescent="0.3">
      <c r="A61" s="94" t="s">
        <v>702</v>
      </c>
      <c r="B61" s="64"/>
      <c r="C61" s="125" t="s">
        <v>703</v>
      </c>
      <c r="D61" s="67"/>
      <c r="E61" s="67"/>
      <c r="F61" s="67"/>
      <c r="G61" s="67"/>
      <c r="H61" s="67"/>
      <c r="I61" s="67"/>
      <c r="J61" s="64"/>
    </row>
    <row r="62" spans="1:10" ht="18" customHeight="1" x14ac:dyDescent="0.3">
      <c r="A62" s="94" t="s">
        <v>704</v>
      </c>
      <c r="B62" s="64"/>
      <c r="C62" s="125" t="s">
        <v>705</v>
      </c>
      <c r="D62" s="67"/>
      <c r="E62" s="67"/>
      <c r="F62" s="67"/>
      <c r="G62" s="67"/>
      <c r="H62" s="67"/>
      <c r="I62" s="67"/>
      <c r="J62" s="64"/>
    </row>
    <row r="63" spans="1:10" ht="18" customHeight="1" x14ac:dyDescent="0.3">
      <c r="A63" s="94" t="s">
        <v>706</v>
      </c>
      <c r="B63" s="64"/>
      <c r="C63" s="125" t="s">
        <v>707</v>
      </c>
      <c r="D63" s="67"/>
      <c r="E63" s="67"/>
      <c r="F63" s="67"/>
      <c r="G63" s="67"/>
      <c r="H63" s="67"/>
      <c r="I63" s="67"/>
      <c r="J63" s="64"/>
    </row>
    <row r="64" spans="1:10" ht="18" customHeight="1" x14ac:dyDescent="0.3">
      <c r="A64" s="94" t="s">
        <v>708</v>
      </c>
      <c r="B64" s="64"/>
      <c r="C64" s="125" t="s">
        <v>709</v>
      </c>
      <c r="D64" s="67"/>
      <c r="E64" s="67"/>
      <c r="F64" s="67"/>
      <c r="G64" s="67"/>
      <c r="H64" s="67"/>
      <c r="I64" s="67"/>
      <c r="J64" s="64"/>
    </row>
    <row r="65" spans="1:10" ht="18" customHeight="1" x14ac:dyDescent="0.3">
      <c r="A65" s="94" t="s">
        <v>710</v>
      </c>
      <c r="B65" s="64"/>
      <c r="C65" s="125" t="s">
        <v>711</v>
      </c>
      <c r="D65" s="67"/>
      <c r="E65" s="67"/>
      <c r="F65" s="67"/>
      <c r="G65" s="67"/>
      <c r="H65" s="67"/>
      <c r="I65" s="67"/>
      <c r="J65" s="64"/>
    </row>
    <row r="66" spans="1:10" ht="18" customHeight="1" x14ac:dyDescent="0.3">
      <c r="A66" s="94" t="s">
        <v>712</v>
      </c>
      <c r="B66" s="64"/>
      <c r="C66" s="125" t="s">
        <v>713</v>
      </c>
      <c r="D66" s="67"/>
      <c r="E66" s="67"/>
      <c r="F66" s="67"/>
      <c r="G66" s="67"/>
      <c r="H66" s="67"/>
      <c r="I66" s="67"/>
      <c r="J66" s="64"/>
    </row>
    <row r="68" spans="1:10" ht="19.95" customHeight="1" x14ac:dyDescent="0.3">
      <c r="A68" s="102" t="s">
        <v>714</v>
      </c>
      <c r="B68" s="67"/>
      <c r="C68" s="67"/>
      <c r="D68" s="67"/>
      <c r="E68" s="67"/>
      <c r="F68" s="67"/>
      <c r="G68" s="67"/>
      <c r="H68" s="67"/>
      <c r="I68" s="67"/>
      <c r="J68" s="64"/>
    </row>
    <row r="69" spans="1:10" ht="36" customHeight="1" x14ac:dyDescent="0.3">
      <c r="A69" s="134" t="s">
        <v>715</v>
      </c>
      <c r="B69" s="100"/>
      <c r="C69" s="100"/>
      <c r="D69" s="100"/>
      <c r="E69" s="100"/>
      <c r="F69" s="100"/>
      <c r="G69" s="100"/>
      <c r="H69" s="100"/>
      <c r="I69" s="100"/>
      <c r="J69" s="101"/>
    </row>
    <row r="70" spans="1:10" ht="24" customHeight="1" x14ac:dyDescent="0.3">
      <c r="A70" s="28" t="s">
        <v>716</v>
      </c>
      <c r="B70" s="28" t="s">
        <v>717</v>
      </c>
      <c r="C70" s="28" t="s">
        <v>718</v>
      </c>
      <c r="D70" s="28" t="s">
        <v>719</v>
      </c>
      <c r="E70" s="28" t="s">
        <v>720</v>
      </c>
      <c r="F70" s="28" t="s">
        <v>721</v>
      </c>
      <c r="G70" s="28" t="s">
        <v>722</v>
      </c>
      <c r="H70" s="28" t="s">
        <v>723</v>
      </c>
      <c r="I70" s="28" t="s">
        <v>62</v>
      </c>
      <c r="J70" s="28" t="s">
        <v>47</v>
      </c>
    </row>
    <row r="71" spans="1:10" ht="25.05" customHeight="1" x14ac:dyDescent="0.3">
      <c r="A71" s="29" t="s">
        <v>724</v>
      </c>
      <c r="B71" s="35"/>
      <c r="C71" s="35"/>
      <c r="D71" s="35"/>
      <c r="E71" s="133">
        <v>0.8</v>
      </c>
      <c r="F71" s="31" t="str">
        <f t="shared" ref="F71:F76" si="0">IF(COUNT(B71,C71,D71)&gt;0,AVERAGE(B71,C71,D71),"")</f>
        <v/>
      </c>
      <c r="G71" s="31" t="str">
        <f t="shared" ref="G71:G76" si="1">IF(COUNT(B71,C71,D71)&gt;=2,STDEV(B71,C71,D71),"")</f>
        <v/>
      </c>
      <c r="H71" s="36" t="s">
        <v>725</v>
      </c>
      <c r="I71" s="34" t="str">
        <f>IF(F71="","–",IF(ABS(F71-0.8)&gt;0.04,"⚠ OUT OF TOL","✓ PASS"))</f>
        <v>–</v>
      </c>
      <c r="J71" s="37"/>
    </row>
    <row r="72" spans="1:10" ht="25.05" customHeight="1" x14ac:dyDescent="0.3">
      <c r="A72" s="29" t="s">
        <v>726</v>
      </c>
      <c r="B72" s="35"/>
      <c r="C72" s="35"/>
      <c r="D72" s="35"/>
      <c r="E72" s="133">
        <v>0.8</v>
      </c>
      <c r="F72" s="31" t="str">
        <f t="shared" si="0"/>
        <v/>
      </c>
      <c r="G72" s="31" t="str">
        <f t="shared" si="1"/>
        <v/>
      </c>
      <c r="H72" s="36" t="s">
        <v>725</v>
      </c>
      <c r="I72" s="34" t="str">
        <f>IF(F72="","–",IF(ABS(F72-0.8)&gt;0.04,"⚠ OUT OF TOL","✓ PASS"))</f>
        <v>–</v>
      </c>
      <c r="J72" s="37"/>
    </row>
    <row r="73" spans="1:10" ht="25.05" customHeight="1" x14ac:dyDescent="0.3">
      <c r="A73" s="29" t="s">
        <v>727</v>
      </c>
      <c r="B73" s="35"/>
      <c r="C73" s="35"/>
      <c r="D73" s="35"/>
      <c r="E73" s="133">
        <v>0.8</v>
      </c>
      <c r="F73" s="31" t="str">
        <f t="shared" si="0"/>
        <v/>
      </c>
      <c r="G73" s="31" t="str">
        <f t="shared" si="1"/>
        <v/>
      </c>
      <c r="H73" s="36" t="s">
        <v>725</v>
      </c>
      <c r="I73" s="34" t="str">
        <f>IF(F73="","–",IF(ABS(F73-0.8)&gt;0.04,"⚠ OUT OF TOL","✓ PASS"))</f>
        <v>–</v>
      </c>
      <c r="J73" s="37"/>
    </row>
    <row r="74" spans="1:10" ht="25.05" customHeight="1" x14ac:dyDescent="0.3">
      <c r="A74" s="29" t="s">
        <v>728</v>
      </c>
      <c r="B74" s="35"/>
      <c r="C74" s="35"/>
      <c r="D74" s="35"/>
      <c r="E74" s="133">
        <v>3.7109999999999999</v>
      </c>
      <c r="F74" s="31" t="str">
        <f t="shared" si="0"/>
        <v/>
      </c>
      <c r="G74" s="31" t="str">
        <f t="shared" si="1"/>
        <v/>
      </c>
      <c r="H74" s="36" t="s">
        <v>729</v>
      </c>
      <c r="I74" s="34" t="str">
        <f>IF(F74="","–",IF(ABS(F74-3.711)&gt;0.186,"⚠ OUT OF TOL","✓ PASS"))</f>
        <v>–</v>
      </c>
      <c r="J74" s="37"/>
    </row>
    <row r="75" spans="1:10" ht="25.05" customHeight="1" x14ac:dyDescent="0.3">
      <c r="A75" s="29" t="s">
        <v>730</v>
      </c>
      <c r="B75" s="35"/>
      <c r="C75" s="35"/>
      <c r="D75" s="35"/>
      <c r="E75" s="133">
        <v>2.3279999999999998</v>
      </c>
      <c r="F75" s="31" t="str">
        <f t="shared" si="0"/>
        <v/>
      </c>
      <c r="G75" s="31" t="str">
        <f t="shared" si="1"/>
        <v/>
      </c>
      <c r="H75" s="36" t="s">
        <v>731</v>
      </c>
      <c r="I75" s="34" t="str">
        <f>IF(F75="","–",IF(ABS(F75-2.328)&gt;0.117,"⚠ OUT OF TOL","✓ PASS"))</f>
        <v>–</v>
      </c>
      <c r="J75" s="37"/>
    </row>
    <row r="76" spans="1:10" ht="25.05" customHeight="1" x14ac:dyDescent="0.3">
      <c r="A76" s="29" t="s">
        <v>732</v>
      </c>
      <c r="B76" s="35"/>
      <c r="C76" s="35"/>
      <c r="D76" s="35"/>
      <c r="E76" s="133">
        <v>1.5840000000000001</v>
      </c>
      <c r="F76" s="31" t="str">
        <f t="shared" si="0"/>
        <v/>
      </c>
      <c r="G76" s="31" t="str">
        <f t="shared" si="1"/>
        <v/>
      </c>
      <c r="H76" s="36" t="s">
        <v>733</v>
      </c>
      <c r="I76" s="34" t="str">
        <f>IF(F76="","–",IF(ABS(F76-1.584)&gt;0.079,"⚠ OUT OF TOL","✓ PASS"))</f>
        <v>–</v>
      </c>
      <c r="J76" s="37"/>
    </row>
    <row r="78" spans="1:10" ht="19.95" customHeight="1" x14ac:dyDescent="0.3">
      <c r="A78" s="90" t="s">
        <v>152</v>
      </c>
      <c r="B78" s="67"/>
      <c r="C78" s="67"/>
      <c r="D78" s="67"/>
      <c r="E78" s="67"/>
      <c r="F78" s="67"/>
      <c r="G78" s="67"/>
      <c r="H78" s="67"/>
      <c r="I78" s="67"/>
      <c r="J78" s="64"/>
    </row>
    <row r="79" spans="1:10" ht="16.05" customHeight="1" x14ac:dyDescent="0.3">
      <c r="A79" s="63" t="s">
        <v>734</v>
      </c>
      <c r="B79" s="64"/>
      <c r="C79" s="71" t="s">
        <v>735</v>
      </c>
      <c r="D79" s="67"/>
      <c r="E79" s="67"/>
      <c r="F79" s="67"/>
      <c r="G79" s="67"/>
      <c r="H79" s="67"/>
      <c r="I79" s="67"/>
      <c r="J79" s="64"/>
    </row>
    <row r="80" spans="1:10" ht="16.05" customHeight="1" x14ac:dyDescent="0.3">
      <c r="A80" s="63" t="s">
        <v>736</v>
      </c>
      <c r="B80" s="64"/>
      <c r="C80" s="71" t="s">
        <v>737</v>
      </c>
      <c r="D80" s="67"/>
      <c r="E80" s="67"/>
      <c r="F80" s="67"/>
      <c r="G80" s="67"/>
      <c r="H80" s="67"/>
      <c r="I80" s="67"/>
      <c r="J80" s="64"/>
    </row>
    <row r="81" spans="1:10" ht="16.05" customHeight="1" x14ac:dyDescent="0.3">
      <c r="A81" s="63" t="s">
        <v>738</v>
      </c>
      <c r="B81" s="64"/>
      <c r="C81" s="71" t="s">
        <v>739</v>
      </c>
      <c r="D81" s="67"/>
      <c r="E81" s="67"/>
      <c r="F81" s="67"/>
      <c r="G81" s="67"/>
      <c r="H81" s="67"/>
      <c r="I81" s="67"/>
      <c r="J81" s="64"/>
    </row>
    <row r="82" spans="1:10" ht="16.05" customHeight="1" x14ac:dyDescent="0.3">
      <c r="A82" s="63" t="s">
        <v>740</v>
      </c>
      <c r="B82" s="64"/>
      <c r="C82" s="71" t="s">
        <v>741</v>
      </c>
      <c r="D82" s="67"/>
      <c r="E82" s="67"/>
      <c r="F82" s="67"/>
      <c r="G82" s="67"/>
      <c r="H82" s="67"/>
      <c r="I82" s="67"/>
      <c r="J82" s="64"/>
    </row>
    <row r="83" spans="1:10" ht="16.05" customHeight="1" x14ac:dyDescent="0.3">
      <c r="A83" s="63" t="s">
        <v>742</v>
      </c>
      <c r="B83" s="64"/>
      <c r="C83" s="71" t="s">
        <v>743</v>
      </c>
      <c r="D83" s="67"/>
      <c r="E83" s="67"/>
      <c r="F83" s="67"/>
      <c r="G83" s="67"/>
      <c r="H83" s="67"/>
      <c r="I83" s="67"/>
      <c r="J83" s="64"/>
    </row>
    <row r="84" spans="1:10" ht="16.05" customHeight="1" x14ac:dyDescent="0.3">
      <c r="A84" s="63" t="s">
        <v>744</v>
      </c>
      <c r="B84" s="64"/>
      <c r="C84" s="71" t="s">
        <v>745</v>
      </c>
      <c r="D84" s="67"/>
      <c r="E84" s="67"/>
      <c r="F84" s="67"/>
      <c r="G84" s="67"/>
      <c r="H84" s="67"/>
      <c r="I84" s="67"/>
      <c r="J84" s="64"/>
    </row>
    <row r="85" spans="1:10" ht="16.05" customHeight="1" x14ac:dyDescent="0.3">
      <c r="A85" s="63" t="s">
        <v>746</v>
      </c>
      <c r="B85" s="64"/>
      <c r="C85" s="71" t="s">
        <v>747</v>
      </c>
      <c r="D85" s="67"/>
      <c r="E85" s="67"/>
      <c r="F85" s="67"/>
      <c r="G85" s="67"/>
      <c r="H85" s="67"/>
      <c r="I85" s="67"/>
      <c r="J85" s="64"/>
    </row>
    <row r="86" spans="1:10" ht="16.05" customHeight="1" x14ac:dyDescent="0.3">
      <c r="A86" s="63" t="s">
        <v>748</v>
      </c>
      <c r="B86" s="64"/>
      <c r="C86" s="71" t="s">
        <v>749</v>
      </c>
      <c r="D86" s="67"/>
      <c r="E86" s="67"/>
      <c r="F86" s="67"/>
      <c r="G86" s="67"/>
      <c r="H86" s="67"/>
      <c r="I86" s="67"/>
      <c r="J86" s="64"/>
    </row>
  </sheetData>
  <mergeCells count="93">
    <mergeCell ref="A1:J1"/>
    <mergeCell ref="B51"/>
    <mergeCell ref="H49"/>
    <mergeCell ref="C62:J62"/>
    <mergeCell ref="G48:H48"/>
    <mergeCell ref="B50"/>
    <mergeCell ref="H50"/>
    <mergeCell ref="A4:J4"/>
    <mergeCell ref="J42"/>
    <mergeCell ref="B44:H44"/>
    <mergeCell ref="B39:H39"/>
    <mergeCell ref="B41:H41"/>
    <mergeCell ref="B40:H40"/>
    <mergeCell ref="B42:H42"/>
    <mergeCell ref="A47:J47"/>
    <mergeCell ref="J43"/>
    <mergeCell ref="C86:J86"/>
    <mergeCell ref="C57:J57"/>
    <mergeCell ref="C48:D48"/>
    <mergeCell ref="A58:B58"/>
    <mergeCell ref="A64:B64"/>
    <mergeCell ref="C83:J83"/>
    <mergeCell ref="A86:B86"/>
    <mergeCell ref="A61:B61"/>
    <mergeCell ref="F50"/>
    <mergeCell ref="C56:J56"/>
    <mergeCell ref="A57:B57"/>
    <mergeCell ref="C85:J85"/>
    <mergeCell ref="A48:B48"/>
    <mergeCell ref="C82:J82"/>
    <mergeCell ref="C63:J63"/>
    <mergeCell ref="A84:B84"/>
    <mergeCell ref="A2:J2"/>
    <mergeCell ref="A78:J78"/>
    <mergeCell ref="C61:J61"/>
    <mergeCell ref="F49"/>
    <mergeCell ref="D51"/>
    <mergeCell ref="A21:J21"/>
    <mergeCell ref="A10:J10"/>
    <mergeCell ref="A60:B60"/>
    <mergeCell ref="A26:J26"/>
    <mergeCell ref="E48:F48"/>
    <mergeCell ref="J37"/>
    <mergeCell ref="J45"/>
    <mergeCell ref="J40"/>
    <mergeCell ref="B43:H43"/>
    <mergeCell ref="J44"/>
    <mergeCell ref="J39"/>
    <mergeCell ref="C84:J84"/>
    <mergeCell ref="F51"/>
    <mergeCell ref="J41"/>
    <mergeCell ref="A54:J54"/>
    <mergeCell ref="A35:J35"/>
    <mergeCell ref="C58:J58"/>
    <mergeCell ref="A59:B59"/>
    <mergeCell ref="A68:J68"/>
    <mergeCell ref="D49"/>
    <mergeCell ref="A83:B83"/>
    <mergeCell ref="C59:J59"/>
    <mergeCell ref="A55:B55"/>
    <mergeCell ref="C64:J64"/>
    <mergeCell ref="H52"/>
    <mergeCell ref="B36:H36"/>
    <mergeCell ref="B38:H38"/>
    <mergeCell ref="A85:B85"/>
    <mergeCell ref="C60:J60"/>
    <mergeCell ref="A3:J3"/>
    <mergeCell ref="C81:J81"/>
    <mergeCell ref="J36"/>
    <mergeCell ref="C65:J65"/>
    <mergeCell ref="A79:B79"/>
    <mergeCell ref="C80:J80"/>
    <mergeCell ref="D52"/>
    <mergeCell ref="C55:J55"/>
    <mergeCell ref="J38"/>
    <mergeCell ref="A81:B81"/>
    <mergeCell ref="B52"/>
    <mergeCell ref="A63:B63"/>
    <mergeCell ref="B37:H37"/>
    <mergeCell ref="F52"/>
    <mergeCell ref="A80:B80"/>
    <mergeCell ref="B45:H45"/>
    <mergeCell ref="A82:B82"/>
    <mergeCell ref="A69:J69"/>
    <mergeCell ref="A66:B66"/>
    <mergeCell ref="B49"/>
    <mergeCell ref="H51"/>
    <mergeCell ref="D50"/>
    <mergeCell ref="A56:B56"/>
    <mergeCell ref="A65:B65"/>
    <mergeCell ref="C66:J66"/>
    <mergeCell ref="C79:J79"/>
    <mergeCell ref="A62:B62"/>
  </mergeCells>
  <pageMargins left="0.75" right="0.75" top="1" bottom="1" header="0.5" footer="0.5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workbookViewId="0">
      <pane ySplit="2" topLeftCell="A47" activePane="bottomLeft" state="frozen"/>
      <selection pane="bottomLeft" activeCell="D70" sqref="D70"/>
    </sheetView>
  </sheetViews>
  <sheetFormatPr defaultRowHeight="14.4" x14ac:dyDescent="0.3"/>
  <cols>
    <col min="1" max="1" width="12.77734375" customWidth="1"/>
    <col min="2" max="2" width="28" customWidth="1"/>
    <col min="3" max="3" width="18" customWidth="1"/>
    <col min="4" max="5" width="16" customWidth="1"/>
    <col min="6" max="6" width="12" customWidth="1"/>
    <col min="7" max="10" width="10" customWidth="1"/>
  </cols>
  <sheetData>
    <row r="1" spans="1:10" ht="22.05" customHeight="1" x14ac:dyDescent="0.3">
      <c r="A1" s="77" t="s">
        <v>750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1233</v>
      </c>
      <c r="B2" s="67"/>
      <c r="C2" s="67"/>
      <c r="D2" s="67"/>
      <c r="E2" s="67"/>
      <c r="F2" s="67"/>
      <c r="G2" s="67"/>
      <c r="H2" s="67"/>
      <c r="I2" s="67"/>
      <c r="J2" s="64"/>
    </row>
    <row r="3" spans="1:10" ht="69.599999999999994" customHeight="1" x14ac:dyDescent="0.3">
      <c r="A3" s="81" t="s">
        <v>751</v>
      </c>
      <c r="B3" s="82"/>
      <c r="C3" s="82"/>
      <c r="D3" s="82"/>
      <c r="E3" s="82"/>
      <c r="F3" s="82"/>
      <c r="G3" s="82"/>
      <c r="H3" s="82"/>
      <c r="I3" s="82"/>
      <c r="J3" s="83"/>
    </row>
    <row r="4" spans="1:10" x14ac:dyDescent="0.3">
      <c r="A4" s="103" t="s">
        <v>752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ht="26.4" x14ac:dyDescent="0.3">
      <c r="A5" s="3" t="s">
        <v>181</v>
      </c>
      <c r="B5" s="78" t="s">
        <v>182</v>
      </c>
      <c r="C5" s="67"/>
      <c r="D5" s="64"/>
      <c r="E5" s="78" t="s">
        <v>753</v>
      </c>
      <c r="F5" s="64"/>
      <c r="G5" s="3" t="s">
        <v>754</v>
      </c>
      <c r="H5" s="3" t="s">
        <v>185</v>
      </c>
      <c r="I5" s="3" t="s">
        <v>186</v>
      </c>
      <c r="J5" s="3" t="s">
        <v>47</v>
      </c>
    </row>
    <row r="6" spans="1:10" ht="15" customHeight="1" x14ac:dyDescent="0.3">
      <c r="A6" s="22" t="s">
        <v>187</v>
      </c>
      <c r="B6" s="66" t="s">
        <v>755</v>
      </c>
      <c r="C6" s="67"/>
      <c r="D6" s="64"/>
      <c r="E6" s="129" t="s">
        <v>756</v>
      </c>
      <c r="F6" s="64"/>
      <c r="G6" s="2"/>
      <c r="H6" s="9"/>
      <c r="I6" s="2"/>
      <c r="J6" s="2"/>
    </row>
    <row r="7" spans="1:10" ht="15" customHeight="1" x14ac:dyDescent="0.3">
      <c r="A7" s="22" t="s">
        <v>190</v>
      </c>
      <c r="B7" s="66" t="s">
        <v>757</v>
      </c>
      <c r="C7" s="67"/>
      <c r="D7" s="64"/>
      <c r="E7" s="129" t="s">
        <v>758</v>
      </c>
      <c r="F7" s="64"/>
      <c r="G7" s="2"/>
      <c r="H7" s="9"/>
      <c r="I7" s="2"/>
      <c r="J7" s="2"/>
    </row>
    <row r="8" spans="1:10" ht="15" customHeight="1" x14ac:dyDescent="0.3">
      <c r="A8" s="22" t="s">
        <v>193</v>
      </c>
      <c r="B8" s="66" t="s">
        <v>759</v>
      </c>
      <c r="C8" s="67"/>
      <c r="D8" s="64"/>
      <c r="E8" s="129" t="s">
        <v>760</v>
      </c>
      <c r="F8" s="64"/>
      <c r="G8" s="2"/>
      <c r="H8" s="9"/>
      <c r="I8" s="2"/>
      <c r="J8" s="2"/>
    </row>
    <row r="9" spans="1:10" ht="15" customHeight="1" x14ac:dyDescent="0.3">
      <c r="A9" s="22" t="s">
        <v>196</v>
      </c>
      <c r="B9" s="66" t="s">
        <v>761</v>
      </c>
      <c r="C9" s="67"/>
      <c r="D9" s="64"/>
      <c r="E9" s="129" t="s">
        <v>762</v>
      </c>
      <c r="F9" s="64"/>
      <c r="G9" s="2"/>
      <c r="H9" s="9"/>
      <c r="I9" s="2"/>
      <c r="J9" s="2"/>
    </row>
    <row r="10" spans="1:10" ht="15" customHeight="1" x14ac:dyDescent="0.3">
      <c r="A10" s="22" t="s">
        <v>199</v>
      </c>
      <c r="B10" s="66" t="s">
        <v>763</v>
      </c>
      <c r="C10" s="67"/>
      <c r="D10" s="64"/>
      <c r="E10" s="129" t="s">
        <v>764</v>
      </c>
      <c r="F10" s="64"/>
      <c r="G10" s="2"/>
      <c r="H10" s="9"/>
      <c r="I10" s="2"/>
      <c r="J10" s="2"/>
    </row>
    <row r="11" spans="1:10" ht="15" customHeight="1" x14ac:dyDescent="0.3">
      <c r="A11" s="22" t="s">
        <v>202</v>
      </c>
      <c r="B11" s="66" t="s">
        <v>765</v>
      </c>
      <c r="C11" s="67"/>
      <c r="D11" s="64"/>
      <c r="E11" s="129" t="s">
        <v>766</v>
      </c>
      <c r="F11" s="64"/>
      <c r="G11" s="2"/>
      <c r="H11" s="9"/>
      <c r="I11" s="2"/>
      <c r="J11" s="2"/>
    </row>
    <row r="13" spans="1:10" x14ac:dyDescent="0.3">
      <c r="A13" s="103" t="s">
        <v>767</v>
      </c>
      <c r="B13" s="67"/>
      <c r="C13" s="67"/>
      <c r="D13" s="67"/>
      <c r="E13" s="67"/>
      <c r="F13" s="67"/>
      <c r="G13" s="67"/>
      <c r="H13" s="67"/>
      <c r="I13" s="67"/>
      <c r="J13" s="64"/>
    </row>
    <row r="14" spans="1:10" ht="28.05" customHeight="1" x14ac:dyDescent="0.3">
      <c r="A14" s="3" t="s">
        <v>614</v>
      </c>
      <c r="B14" s="3" t="s">
        <v>58</v>
      </c>
      <c r="C14" s="3" t="s">
        <v>59</v>
      </c>
      <c r="D14" s="3" t="s">
        <v>768</v>
      </c>
      <c r="E14" s="3" t="s">
        <v>769</v>
      </c>
      <c r="F14" s="3" t="s">
        <v>770</v>
      </c>
      <c r="G14" s="3" t="s">
        <v>771</v>
      </c>
      <c r="H14" s="3" t="s">
        <v>514</v>
      </c>
      <c r="I14" s="3" t="s">
        <v>185</v>
      </c>
      <c r="J14" s="3" t="s">
        <v>47</v>
      </c>
    </row>
    <row r="15" spans="1:10" ht="25.05" customHeight="1" x14ac:dyDescent="0.3">
      <c r="A15" s="23" t="s">
        <v>772</v>
      </c>
      <c r="B15" s="11" t="s">
        <v>773</v>
      </c>
      <c r="C15" s="11" t="s">
        <v>84</v>
      </c>
      <c r="D15" s="11" t="s">
        <v>774</v>
      </c>
      <c r="E15" s="11" t="s">
        <v>354</v>
      </c>
      <c r="F15" s="11" t="s">
        <v>775</v>
      </c>
      <c r="G15" s="11"/>
      <c r="H15" s="11"/>
      <c r="I15" s="9"/>
      <c r="J15" s="11"/>
    </row>
    <row r="16" spans="1:10" ht="25.05" customHeight="1" x14ac:dyDescent="0.3">
      <c r="A16" s="23" t="s">
        <v>776</v>
      </c>
      <c r="B16" s="12" t="s">
        <v>777</v>
      </c>
      <c r="C16" s="12" t="s">
        <v>778</v>
      </c>
      <c r="D16" s="12" t="s">
        <v>779</v>
      </c>
      <c r="E16" s="12" t="s">
        <v>344</v>
      </c>
      <c r="F16" s="12" t="s">
        <v>780</v>
      </c>
      <c r="G16" s="12"/>
      <c r="H16" s="12"/>
      <c r="I16" s="9"/>
      <c r="J16" s="12" t="s">
        <v>781</v>
      </c>
    </row>
    <row r="17" spans="1:10" ht="25.05" customHeight="1" x14ac:dyDescent="0.3">
      <c r="A17" s="23" t="s">
        <v>782</v>
      </c>
      <c r="B17" s="11" t="s">
        <v>783</v>
      </c>
      <c r="C17" s="11" t="s">
        <v>84</v>
      </c>
      <c r="D17" s="11" t="s">
        <v>784</v>
      </c>
      <c r="E17" s="11" t="s">
        <v>356</v>
      </c>
      <c r="F17" s="11" t="s">
        <v>785</v>
      </c>
      <c r="G17" s="11"/>
      <c r="H17" s="11"/>
      <c r="I17" s="9"/>
      <c r="J17" s="11" t="s">
        <v>786</v>
      </c>
    </row>
    <row r="18" spans="1:10" ht="25.05" customHeight="1" x14ac:dyDescent="0.3">
      <c r="A18" s="23" t="s">
        <v>787</v>
      </c>
      <c r="B18" s="12" t="s">
        <v>788</v>
      </c>
      <c r="C18" s="12" t="s">
        <v>778</v>
      </c>
      <c r="D18" s="12" t="s">
        <v>784</v>
      </c>
      <c r="E18" s="12" t="s">
        <v>356</v>
      </c>
      <c r="F18" s="12" t="s">
        <v>785</v>
      </c>
      <c r="G18" s="12"/>
      <c r="H18" s="12"/>
      <c r="I18" s="9"/>
      <c r="J18" s="12"/>
    </row>
    <row r="19" spans="1:10" ht="25.05" customHeight="1" x14ac:dyDescent="0.3">
      <c r="A19" s="23" t="s">
        <v>789</v>
      </c>
      <c r="B19" s="11" t="s">
        <v>790</v>
      </c>
      <c r="C19" s="11" t="s">
        <v>65</v>
      </c>
      <c r="D19" s="11" t="s">
        <v>791</v>
      </c>
      <c r="E19" s="11" t="s">
        <v>344</v>
      </c>
      <c r="F19" s="11" t="s">
        <v>792</v>
      </c>
      <c r="G19" s="11"/>
      <c r="H19" s="11" t="s">
        <v>354</v>
      </c>
      <c r="I19" s="9"/>
      <c r="J19" s="11"/>
    </row>
    <row r="20" spans="1:10" ht="25.05" customHeight="1" x14ac:dyDescent="0.3">
      <c r="A20" s="23" t="s">
        <v>793</v>
      </c>
      <c r="B20" s="12" t="s">
        <v>794</v>
      </c>
      <c r="C20" s="12" t="s">
        <v>65</v>
      </c>
      <c r="D20" s="12" t="s">
        <v>795</v>
      </c>
      <c r="E20" s="12" t="s">
        <v>354</v>
      </c>
      <c r="F20" s="12" t="s">
        <v>796</v>
      </c>
      <c r="G20" s="12"/>
      <c r="H20" s="12" t="s">
        <v>354</v>
      </c>
      <c r="I20" s="9"/>
      <c r="J20" s="12"/>
    </row>
    <row r="21" spans="1:10" ht="25.05" customHeight="1" x14ac:dyDescent="0.3">
      <c r="A21" s="23" t="s">
        <v>797</v>
      </c>
      <c r="B21" s="11" t="s">
        <v>798</v>
      </c>
      <c r="C21" s="11" t="s">
        <v>65</v>
      </c>
      <c r="D21" s="11" t="s">
        <v>799</v>
      </c>
      <c r="E21" s="11" t="s">
        <v>414</v>
      </c>
      <c r="F21" s="11" t="s">
        <v>800</v>
      </c>
      <c r="G21" s="11"/>
      <c r="H21" s="11"/>
      <c r="I21" s="9"/>
      <c r="J21" s="11" t="s">
        <v>801</v>
      </c>
    </row>
    <row r="22" spans="1:10" ht="25.05" customHeight="1" x14ac:dyDescent="0.3">
      <c r="A22" s="23" t="s">
        <v>802</v>
      </c>
      <c r="B22" s="12" t="s">
        <v>803</v>
      </c>
      <c r="C22" s="12" t="s">
        <v>84</v>
      </c>
      <c r="D22" s="12" t="s">
        <v>804</v>
      </c>
      <c r="E22" s="12" t="s">
        <v>354</v>
      </c>
      <c r="F22" s="12" t="s">
        <v>805</v>
      </c>
      <c r="G22" s="12"/>
      <c r="H22" s="12"/>
      <c r="I22" s="9"/>
      <c r="J22" s="12" t="s">
        <v>806</v>
      </c>
    </row>
    <row r="25" spans="1:10" ht="19.95" customHeight="1" x14ac:dyDescent="0.3">
      <c r="A25" s="73" t="s">
        <v>123</v>
      </c>
      <c r="B25" s="67"/>
      <c r="C25" s="67"/>
      <c r="D25" s="67"/>
      <c r="E25" s="67"/>
      <c r="F25" s="67"/>
      <c r="G25" s="67"/>
      <c r="H25" s="67"/>
      <c r="I25" s="67"/>
      <c r="J25" s="64"/>
    </row>
    <row r="26" spans="1:10" x14ac:dyDescent="0.3">
      <c r="A26" s="74" t="s">
        <v>124</v>
      </c>
      <c r="B26" s="64"/>
      <c r="C26" s="74" t="s">
        <v>125</v>
      </c>
      <c r="D26" s="64"/>
      <c r="E26" s="74" t="s">
        <v>126</v>
      </c>
      <c r="F26" s="64"/>
      <c r="G26" s="74" t="s">
        <v>127</v>
      </c>
      <c r="H26" s="64"/>
    </row>
    <row r="27" spans="1:10" ht="30.6" x14ac:dyDescent="0.3">
      <c r="A27" s="8" t="s">
        <v>128</v>
      </c>
      <c r="B27" s="66"/>
      <c r="C27" s="8" t="s">
        <v>128</v>
      </c>
      <c r="D27" s="66"/>
      <c r="E27" s="8" t="s">
        <v>128</v>
      </c>
      <c r="F27" s="66"/>
      <c r="G27" s="8" t="s">
        <v>128</v>
      </c>
      <c r="H27" s="66"/>
    </row>
    <row r="28" spans="1:10" ht="51" x14ac:dyDescent="0.3">
      <c r="A28" s="8" t="s">
        <v>129</v>
      </c>
      <c r="B28" s="66"/>
      <c r="C28" s="8" t="s">
        <v>129</v>
      </c>
      <c r="D28" s="66"/>
      <c r="E28" s="8" t="s">
        <v>129</v>
      </c>
      <c r="F28" s="66"/>
      <c r="G28" s="8" t="s">
        <v>129</v>
      </c>
      <c r="H28" s="66"/>
    </row>
    <row r="29" spans="1:10" ht="40.799999999999997" x14ac:dyDescent="0.3">
      <c r="A29" s="8" t="s">
        <v>130</v>
      </c>
      <c r="B29" s="66"/>
      <c r="C29" s="8" t="s">
        <v>130</v>
      </c>
      <c r="D29" s="66"/>
      <c r="E29" s="8" t="s">
        <v>130</v>
      </c>
      <c r="F29" s="66"/>
      <c r="G29" s="8" t="s">
        <v>130</v>
      </c>
      <c r="H29" s="66"/>
    </row>
    <row r="30" spans="1:10" ht="20.399999999999999" x14ac:dyDescent="0.3">
      <c r="A30" s="8" t="s">
        <v>131</v>
      </c>
      <c r="B30" s="66"/>
      <c r="C30" s="8" t="s">
        <v>131</v>
      </c>
      <c r="D30" s="66"/>
      <c r="E30" s="8" t="s">
        <v>131</v>
      </c>
      <c r="F30" s="66"/>
      <c r="G30" s="8" t="s">
        <v>131</v>
      </c>
      <c r="H30" s="66"/>
    </row>
    <row r="33" spans="1:10" ht="19.95" customHeight="1" x14ac:dyDescent="0.3">
      <c r="A33" s="98" t="s">
        <v>807</v>
      </c>
      <c r="B33" s="67"/>
      <c r="C33" s="67"/>
      <c r="D33" s="67"/>
      <c r="E33" s="67"/>
      <c r="F33" s="67"/>
      <c r="G33" s="67"/>
      <c r="H33" s="67"/>
      <c r="I33" s="67"/>
      <c r="J33" s="64"/>
    </row>
    <row r="34" spans="1:10" ht="18" customHeight="1" x14ac:dyDescent="0.3">
      <c r="A34" s="94" t="s">
        <v>808</v>
      </c>
      <c r="B34" s="64"/>
      <c r="C34" s="125" t="s">
        <v>809</v>
      </c>
      <c r="D34" s="67"/>
      <c r="E34" s="67"/>
      <c r="F34" s="67"/>
      <c r="G34" s="67"/>
      <c r="H34" s="67"/>
      <c r="I34" s="67"/>
      <c r="J34" s="64"/>
    </row>
    <row r="35" spans="1:10" ht="18" customHeight="1" x14ac:dyDescent="0.3">
      <c r="A35" s="94" t="s">
        <v>810</v>
      </c>
      <c r="B35" s="64"/>
      <c r="C35" s="125" t="s">
        <v>811</v>
      </c>
      <c r="D35" s="67"/>
      <c r="E35" s="67"/>
      <c r="F35" s="67"/>
      <c r="G35" s="67"/>
      <c r="H35" s="67"/>
      <c r="I35" s="67"/>
      <c r="J35" s="64"/>
    </row>
    <row r="36" spans="1:10" ht="18" customHeight="1" x14ac:dyDescent="0.3">
      <c r="A36" s="94" t="s">
        <v>812</v>
      </c>
      <c r="B36" s="64"/>
      <c r="C36" s="125" t="s">
        <v>813</v>
      </c>
      <c r="D36" s="67"/>
      <c r="E36" s="67"/>
      <c r="F36" s="67"/>
      <c r="G36" s="67"/>
      <c r="H36" s="67"/>
      <c r="I36" s="67"/>
      <c r="J36" s="64"/>
    </row>
    <row r="37" spans="1:10" ht="18" customHeight="1" x14ac:dyDescent="0.3">
      <c r="A37" s="94" t="s">
        <v>814</v>
      </c>
      <c r="B37" s="64"/>
      <c r="C37" s="125" t="s">
        <v>815</v>
      </c>
      <c r="D37" s="67"/>
      <c r="E37" s="67"/>
      <c r="F37" s="67"/>
      <c r="G37" s="67"/>
      <c r="H37" s="67"/>
      <c r="I37" s="67"/>
      <c r="J37" s="64"/>
    </row>
    <row r="38" spans="1:10" ht="18" customHeight="1" x14ac:dyDescent="0.3">
      <c r="A38" s="94" t="s">
        <v>816</v>
      </c>
      <c r="B38" s="64"/>
      <c r="C38" s="125" t="s">
        <v>817</v>
      </c>
      <c r="D38" s="67"/>
      <c r="E38" s="67"/>
      <c r="F38" s="67"/>
      <c r="G38" s="67"/>
      <c r="H38" s="67"/>
      <c r="I38" s="67"/>
      <c r="J38" s="64"/>
    </row>
    <row r="39" spans="1:10" ht="18" customHeight="1" x14ac:dyDescent="0.3">
      <c r="A39" s="94" t="s">
        <v>818</v>
      </c>
      <c r="B39" s="64"/>
      <c r="C39" s="125" t="s">
        <v>819</v>
      </c>
      <c r="D39" s="67"/>
      <c r="E39" s="67"/>
      <c r="F39" s="67"/>
      <c r="G39" s="67"/>
      <c r="H39" s="67"/>
      <c r="I39" s="67"/>
      <c r="J39" s="64"/>
    </row>
    <row r="40" spans="1:10" ht="18" customHeight="1" x14ac:dyDescent="0.3">
      <c r="A40" s="94" t="s">
        <v>395</v>
      </c>
      <c r="B40" s="64"/>
      <c r="C40" s="125" t="s">
        <v>820</v>
      </c>
      <c r="D40" s="67"/>
      <c r="E40" s="67"/>
      <c r="F40" s="67"/>
      <c r="G40" s="67"/>
      <c r="H40" s="67"/>
      <c r="I40" s="67"/>
      <c r="J40" s="64"/>
    </row>
    <row r="41" spans="1:10" ht="18" customHeight="1" x14ac:dyDescent="0.3">
      <c r="A41" s="94" t="s">
        <v>821</v>
      </c>
      <c r="B41" s="64"/>
      <c r="C41" s="125" t="s">
        <v>822</v>
      </c>
      <c r="D41" s="67"/>
      <c r="E41" s="67"/>
      <c r="F41" s="67"/>
      <c r="G41" s="67"/>
      <c r="H41" s="67"/>
      <c r="I41" s="67"/>
      <c r="J41" s="64"/>
    </row>
    <row r="42" spans="1:10" ht="18" customHeight="1" x14ac:dyDescent="0.3">
      <c r="A42" s="94" t="s">
        <v>823</v>
      </c>
      <c r="B42" s="64"/>
      <c r="C42" s="125" t="s">
        <v>824</v>
      </c>
      <c r="D42" s="67"/>
      <c r="E42" s="67"/>
      <c r="F42" s="67"/>
      <c r="G42" s="67"/>
      <c r="H42" s="67"/>
      <c r="I42" s="67"/>
      <c r="J42" s="64"/>
    </row>
    <row r="44" spans="1:10" ht="19.95" customHeight="1" x14ac:dyDescent="0.3">
      <c r="A44" s="90" t="s">
        <v>152</v>
      </c>
      <c r="B44" s="67"/>
      <c r="C44" s="67"/>
      <c r="D44" s="67"/>
      <c r="E44" s="67"/>
      <c r="F44" s="67"/>
      <c r="G44" s="67"/>
      <c r="H44" s="67"/>
      <c r="I44" s="67"/>
      <c r="J44" s="64"/>
    </row>
    <row r="45" spans="1:10" ht="16.05" customHeight="1" x14ac:dyDescent="0.3">
      <c r="A45" s="63" t="s">
        <v>159</v>
      </c>
      <c r="B45" s="64"/>
      <c r="C45" s="71" t="s">
        <v>825</v>
      </c>
      <c r="D45" s="67"/>
      <c r="E45" s="67"/>
      <c r="F45" s="67"/>
      <c r="G45" s="67"/>
      <c r="H45" s="67"/>
      <c r="I45" s="67"/>
      <c r="J45" s="64"/>
    </row>
    <row r="46" spans="1:10" ht="16.05" customHeight="1" x14ac:dyDescent="0.3">
      <c r="A46" s="63" t="s">
        <v>826</v>
      </c>
      <c r="B46" s="64"/>
      <c r="C46" s="71" t="s">
        <v>827</v>
      </c>
      <c r="D46" s="67"/>
      <c r="E46" s="67"/>
      <c r="F46" s="67"/>
      <c r="G46" s="67"/>
      <c r="H46" s="67"/>
      <c r="I46" s="67"/>
      <c r="J46" s="64"/>
    </row>
    <row r="47" spans="1:10" ht="16.05" customHeight="1" x14ac:dyDescent="0.3">
      <c r="A47" s="63" t="s">
        <v>153</v>
      </c>
      <c r="B47" s="64"/>
      <c r="C47" s="71" t="s">
        <v>828</v>
      </c>
      <c r="D47" s="67"/>
      <c r="E47" s="67"/>
      <c r="F47" s="67"/>
      <c r="G47" s="67"/>
      <c r="H47" s="67"/>
      <c r="I47" s="67"/>
      <c r="J47" s="64"/>
    </row>
    <row r="48" spans="1:10" ht="16.05" customHeight="1" x14ac:dyDescent="0.3">
      <c r="A48" s="63" t="s">
        <v>829</v>
      </c>
      <c r="B48" s="64"/>
      <c r="C48" s="71" t="s">
        <v>830</v>
      </c>
      <c r="D48" s="67"/>
      <c r="E48" s="67"/>
      <c r="F48" s="67"/>
      <c r="G48" s="67"/>
      <c r="H48" s="67"/>
      <c r="I48" s="67"/>
      <c r="J48" s="64"/>
    </row>
    <row r="49" spans="1:10" ht="16.05" customHeight="1" x14ac:dyDescent="0.3">
      <c r="A49" s="63" t="s">
        <v>831</v>
      </c>
      <c r="B49" s="64"/>
      <c r="C49" s="71" t="s">
        <v>832</v>
      </c>
      <c r="D49" s="67"/>
      <c r="E49" s="67"/>
      <c r="F49" s="67"/>
      <c r="G49" s="67"/>
      <c r="H49" s="67"/>
      <c r="I49" s="67"/>
      <c r="J49" s="64"/>
    </row>
    <row r="50" spans="1:10" ht="16.05" customHeight="1" x14ac:dyDescent="0.3">
      <c r="A50" s="63" t="s">
        <v>833</v>
      </c>
      <c r="B50" s="64"/>
      <c r="C50" s="71" t="s">
        <v>834</v>
      </c>
      <c r="D50" s="67"/>
      <c r="E50" s="67"/>
      <c r="F50" s="67"/>
      <c r="G50" s="67"/>
      <c r="H50" s="67"/>
      <c r="I50" s="67"/>
      <c r="J50" s="64"/>
    </row>
    <row r="51" spans="1:10" ht="16.05" customHeight="1" x14ac:dyDescent="0.3">
      <c r="A51" s="63" t="s">
        <v>835</v>
      </c>
      <c r="B51" s="64"/>
      <c r="C51" s="71" t="s">
        <v>836</v>
      </c>
      <c r="D51" s="67"/>
      <c r="E51" s="67"/>
      <c r="F51" s="67"/>
      <c r="G51" s="67"/>
      <c r="H51" s="67"/>
      <c r="I51" s="67"/>
      <c r="J51" s="64"/>
    </row>
    <row r="52" spans="1:10" ht="16.05" customHeight="1" x14ac:dyDescent="0.3">
      <c r="A52" s="63" t="s">
        <v>837</v>
      </c>
      <c r="B52" s="64"/>
      <c r="C52" s="71" t="s">
        <v>838</v>
      </c>
      <c r="D52" s="67"/>
      <c r="E52" s="67"/>
      <c r="F52" s="67"/>
      <c r="G52" s="67"/>
      <c r="H52" s="67"/>
      <c r="I52" s="67"/>
      <c r="J52" s="64"/>
    </row>
  </sheetData>
  <mergeCells count="76">
    <mergeCell ref="A2:J2"/>
    <mergeCell ref="B6:D6"/>
    <mergeCell ref="C47:J47"/>
    <mergeCell ref="A52:B52"/>
    <mergeCell ref="A34:B34"/>
    <mergeCell ref="A51:B51"/>
    <mergeCell ref="C45:J45"/>
    <mergeCell ref="C40:J40"/>
    <mergeCell ref="E5:F5"/>
    <mergeCell ref="A36:B36"/>
    <mergeCell ref="A41:B41"/>
    <mergeCell ref="A26:B26"/>
    <mergeCell ref="F27"/>
    <mergeCell ref="C46:J46"/>
    <mergeCell ref="F30"/>
    <mergeCell ref="A47:B47"/>
    <mergeCell ref="C42:J42"/>
    <mergeCell ref="F29"/>
    <mergeCell ref="C26:D26"/>
    <mergeCell ref="C51:J51"/>
    <mergeCell ref="C49:J49"/>
    <mergeCell ref="H27"/>
    <mergeCell ref="A50:B50"/>
    <mergeCell ref="C34:J34"/>
    <mergeCell ref="A49:B49"/>
    <mergeCell ref="A1:J1"/>
    <mergeCell ref="C50:J50"/>
    <mergeCell ref="D30"/>
    <mergeCell ref="E9:F9"/>
    <mergeCell ref="H28"/>
    <mergeCell ref="C37:J37"/>
    <mergeCell ref="E10:F10"/>
    <mergeCell ref="A46:B46"/>
    <mergeCell ref="E26:F26"/>
    <mergeCell ref="A37:B37"/>
    <mergeCell ref="G26:H26"/>
    <mergeCell ref="A44:J44"/>
    <mergeCell ref="A3:J3"/>
    <mergeCell ref="C52:J52"/>
    <mergeCell ref="E11:F11"/>
    <mergeCell ref="B30"/>
    <mergeCell ref="A4:J4"/>
    <mergeCell ref="C39:J39"/>
    <mergeCell ref="A13:J13"/>
    <mergeCell ref="B29"/>
    <mergeCell ref="A48:B48"/>
    <mergeCell ref="D29"/>
    <mergeCell ref="A25:J25"/>
    <mergeCell ref="H29"/>
    <mergeCell ref="A35:B35"/>
    <mergeCell ref="C41:J41"/>
    <mergeCell ref="C48:J48"/>
    <mergeCell ref="A33:J33"/>
    <mergeCell ref="A40:B40"/>
    <mergeCell ref="F28"/>
    <mergeCell ref="C35:J35"/>
    <mergeCell ref="C38:J38"/>
    <mergeCell ref="B9:D9"/>
    <mergeCell ref="B28"/>
    <mergeCell ref="A38:B38"/>
    <mergeCell ref="B5:D5"/>
    <mergeCell ref="E6:F6"/>
    <mergeCell ref="A42:B42"/>
    <mergeCell ref="B8:D8"/>
    <mergeCell ref="A45:B45"/>
    <mergeCell ref="B27"/>
    <mergeCell ref="C36:J36"/>
    <mergeCell ref="B10:D10"/>
    <mergeCell ref="H30"/>
    <mergeCell ref="B11:D11"/>
    <mergeCell ref="B7:D7"/>
    <mergeCell ref="D27"/>
    <mergeCell ref="A39:B39"/>
    <mergeCell ref="E8:F8"/>
    <mergeCell ref="D28"/>
    <mergeCell ref="E7:F7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workbookViewId="0">
      <pane ySplit="2" topLeftCell="A3" activePane="bottomLeft" state="frozen"/>
      <selection pane="bottomLeft" sqref="A1:J1"/>
    </sheetView>
  </sheetViews>
  <sheetFormatPr defaultRowHeight="14.4" x14ac:dyDescent="0.3"/>
  <cols>
    <col min="1" max="1" width="13.5546875" customWidth="1"/>
    <col min="2" max="2" width="28" customWidth="1"/>
    <col min="3" max="3" width="18" customWidth="1"/>
    <col min="4" max="4" width="16" customWidth="1"/>
    <col min="5" max="6" width="14" customWidth="1"/>
    <col min="7" max="8" width="10" customWidth="1"/>
    <col min="9" max="10" width="12.88671875" customWidth="1"/>
  </cols>
  <sheetData>
    <row r="1" spans="1:10" ht="22.05" customHeight="1" x14ac:dyDescent="0.3">
      <c r="A1" s="77" t="s">
        <v>1234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839</v>
      </c>
      <c r="B2" s="67"/>
      <c r="C2" s="67"/>
      <c r="D2" s="67"/>
      <c r="E2" s="67"/>
      <c r="F2" s="67"/>
      <c r="G2" s="67"/>
      <c r="H2" s="67"/>
      <c r="I2" s="67"/>
      <c r="J2" s="64"/>
    </row>
    <row r="3" spans="1:10" ht="73.8" customHeight="1" x14ac:dyDescent="0.3">
      <c r="A3" s="81" t="s">
        <v>840</v>
      </c>
      <c r="B3" s="82"/>
      <c r="C3" s="82"/>
      <c r="D3" s="82"/>
      <c r="E3" s="82"/>
      <c r="F3" s="82"/>
      <c r="G3" s="82"/>
      <c r="H3" s="82"/>
      <c r="I3" s="82"/>
      <c r="J3" s="83"/>
    </row>
    <row r="4" spans="1:10" x14ac:dyDescent="0.3">
      <c r="A4" s="103" t="s">
        <v>841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ht="25.05" customHeight="1" x14ac:dyDescent="0.3">
      <c r="A5" s="10" t="s">
        <v>842</v>
      </c>
      <c r="C5" s="10" t="s">
        <v>843</v>
      </c>
      <c r="E5" s="18" t="s">
        <v>844</v>
      </c>
    </row>
    <row r="6" spans="1:10" ht="25.05" customHeight="1" x14ac:dyDescent="0.3">
      <c r="A6" s="10" t="s">
        <v>845</v>
      </c>
      <c r="C6" s="10" t="s">
        <v>846</v>
      </c>
      <c r="E6" s="18" t="s">
        <v>847</v>
      </c>
    </row>
    <row r="7" spans="1:10" ht="39" customHeight="1" x14ac:dyDescent="0.3">
      <c r="A7" s="10" t="s">
        <v>848</v>
      </c>
      <c r="C7" s="10" t="s">
        <v>849</v>
      </c>
      <c r="E7" s="18" t="s">
        <v>850</v>
      </c>
    </row>
    <row r="9" spans="1:10" x14ac:dyDescent="0.3">
      <c r="A9" s="103" t="s">
        <v>851</v>
      </c>
      <c r="B9" s="67"/>
      <c r="C9" s="67"/>
      <c r="D9" s="67"/>
      <c r="E9" s="67"/>
      <c r="F9" s="67"/>
      <c r="G9" s="67"/>
      <c r="H9" s="67"/>
      <c r="I9" s="67"/>
      <c r="J9" s="64"/>
    </row>
    <row r="10" spans="1:10" ht="28.05" customHeight="1" x14ac:dyDescent="0.3">
      <c r="A10" s="3" t="s">
        <v>614</v>
      </c>
      <c r="B10" s="3" t="s">
        <v>58</v>
      </c>
      <c r="C10" s="3" t="s">
        <v>59</v>
      </c>
      <c r="D10" s="3" t="s">
        <v>852</v>
      </c>
      <c r="E10" s="3" t="s">
        <v>853</v>
      </c>
      <c r="F10" s="3" t="s">
        <v>770</v>
      </c>
      <c r="G10" s="3" t="s">
        <v>771</v>
      </c>
      <c r="H10" s="3" t="s">
        <v>854</v>
      </c>
      <c r="I10" s="3" t="s">
        <v>185</v>
      </c>
      <c r="J10" s="3" t="s">
        <v>47</v>
      </c>
    </row>
    <row r="11" spans="1:10" ht="25.05" customHeight="1" x14ac:dyDescent="0.3">
      <c r="A11" s="23" t="s">
        <v>855</v>
      </c>
      <c r="B11" s="11" t="s">
        <v>856</v>
      </c>
      <c r="C11" s="11" t="s">
        <v>65</v>
      </c>
      <c r="D11" s="11" t="s">
        <v>857</v>
      </c>
      <c r="E11" s="11" t="s">
        <v>858</v>
      </c>
      <c r="F11" s="11" t="s">
        <v>859</v>
      </c>
      <c r="G11" s="11"/>
      <c r="H11" s="11"/>
      <c r="I11" s="9"/>
      <c r="J11" s="11" t="s">
        <v>860</v>
      </c>
    </row>
    <row r="12" spans="1:10" ht="25.05" customHeight="1" x14ac:dyDescent="0.3">
      <c r="A12" s="23" t="s">
        <v>861</v>
      </c>
      <c r="B12" s="12" t="s">
        <v>862</v>
      </c>
      <c r="C12" s="12" t="s">
        <v>65</v>
      </c>
      <c r="D12" s="12" t="s">
        <v>863</v>
      </c>
      <c r="E12" s="12" t="s">
        <v>864</v>
      </c>
      <c r="F12" s="12" t="s">
        <v>865</v>
      </c>
      <c r="G12" s="12"/>
      <c r="H12" s="12"/>
      <c r="I12" s="9"/>
      <c r="J12" s="12" t="s">
        <v>866</v>
      </c>
    </row>
    <row r="13" spans="1:10" ht="25.05" customHeight="1" x14ac:dyDescent="0.3">
      <c r="A13" s="23" t="s">
        <v>867</v>
      </c>
      <c r="B13" s="11" t="s">
        <v>868</v>
      </c>
      <c r="C13" s="11" t="s">
        <v>65</v>
      </c>
      <c r="D13" s="11" t="s">
        <v>869</v>
      </c>
      <c r="E13" s="11" t="s">
        <v>870</v>
      </c>
      <c r="F13" s="11" t="s">
        <v>871</v>
      </c>
      <c r="G13" s="11"/>
      <c r="H13" s="11"/>
      <c r="I13" s="9"/>
      <c r="J13" s="11"/>
    </row>
    <row r="14" spans="1:10" ht="25.05" customHeight="1" x14ac:dyDescent="0.3">
      <c r="A14" s="23" t="s">
        <v>872</v>
      </c>
      <c r="B14" s="12" t="s">
        <v>873</v>
      </c>
      <c r="C14" s="12" t="s">
        <v>84</v>
      </c>
      <c r="D14" s="12" t="s">
        <v>874</v>
      </c>
      <c r="E14" s="12" t="s">
        <v>354</v>
      </c>
      <c r="F14" s="12" t="s">
        <v>875</v>
      </c>
      <c r="G14" s="12"/>
      <c r="H14" s="12"/>
      <c r="I14" s="9"/>
      <c r="J14" s="12" t="s">
        <v>876</v>
      </c>
    </row>
    <row r="16" spans="1:10" x14ac:dyDescent="0.3">
      <c r="A16" s="103" t="s">
        <v>877</v>
      </c>
      <c r="B16" s="67"/>
      <c r="C16" s="67"/>
      <c r="D16" s="67"/>
      <c r="E16" s="67"/>
      <c r="F16" s="67"/>
      <c r="G16" s="67"/>
      <c r="H16" s="67"/>
      <c r="I16" s="67"/>
      <c r="J16" s="64"/>
    </row>
    <row r="17" spans="1:10" ht="26.4" x14ac:dyDescent="0.3">
      <c r="A17" s="3" t="s">
        <v>614</v>
      </c>
      <c r="B17" s="3" t="s">
        <v>58</v>
      </c>
      <c r="C17" s="3" t="s">
        <v>59</v>
      </c>
      <c r="D17" s="3" t="s">
        <v>878</v>
      </c>
      <c r="E17" s="3" t="s">
        <v>328</v>
      </c>
      <c r="F17" s="3" t="s">
        <v>753</v>
      </c>
      <c r="G17" s="3" t="s">
        <v>754</v>
      </c>
      <c r="H17" s="3" t="s">
        <v>185</v>
      </c>
      <c r="I17" s="3" t="s">
        <v>47</v>
      </c>
    </row>
    <row r="18" spans="1:10" ht="25.05" customHeight="1" x14ac:dyDescent="0.3">
      <c r="A18" s="23" t="s">
        <v>879</v>
      </c>
      <c r="B18" s="11" t="s">
        <v>880</v>
      </c>
      <c r="C18" s="11" t="s">
        <v>84</v>
      </c>
      <c r="D18" s="11" t="s">
        <v>881</v>
      </c>
      <c r="E18" s="11" t="s">
        <v>24</v>
      </c>
      <c r="F18" s="11" t="s">
        <v>882</v>
      </c>
      <c r="G18" s="11"/>
      <c r="H18" s="9"/>
      <c r="I18" s="11" t="s">
        <v>883</v>
      </c>
    </row>
    <row r="19" spans="1:10" ht="25.05" customHeight="1" x14ac:dyDescent="0.3">
      <c r="A19" s="23" t="s">
        <v>884</v>
      </c>
      <c r="B19" s="12" t="s">
        <v>880</v>
      </c>
      <c r="C19" s="12" t="s">
        <v>778</v>
      </c>
      <c r="D19" s="12" t="s">
        <v>885</v>
      </c>
      <c r="E19" s="12" t="s">
        <v>886</v>
      </c>
      <c r="F19" s="12" t="s">
        <v>882</v>
      </c>
      <c r="G19" s="12"/>
      <c r="H19" s="9"/>
      <c r="I19" s="12"/>
    </row>
    <row r="20" spans="1:10" ht="25.05" customHeight="1" x14ac:dyDescent="0.3">
      <c r="A20" s="23" t="s">
        <v>887</v>
      </c>
      <c r="B20" s="11" t="s">
        <v>888</v>
      </c>
      <c r="C20" s="11" t="s">
        <v>65</v>
      </c>
      <c r="D20" s="11" t="s">
        <v>889</v>
      </c>
      <c r="E20" s="11" t="s">
        <v>24</v>
      </c>
      <c r="F20" s="11" t="s">
        <v>890</v>
      </c>
      <c r="G20" s="11"/>
      <c r="H20" s="9"/>
      <c r="I20" s="11" t="s">
        <v>891</v>
      </c>
    </row>
    <row r="21" spans="1:10" ht="25.05" customHeight="1" x14ac:dyDescent="0.3">
      <c r="A21" s="23" t="s">
        <v>892</v>
      </c>
      <c r="B21" s="12" t="s">
        <v>893</v>
      </c>
      <c r="C21" s="12" t="s">
        <v>65</v>
      </c>
      <c r="D21" s="12" t="s">
        <v>894</v>
      </c>
      <c r="E21" s="12" t="s">
        <v>895</v>
      </c>
      <c r="F21" s="12" t="s">
        <v>896</v>
      </c>
      <c r="G21" s="12"/>
      <c r="H21" s="9"/>
      <c r="I21" s="12" t="s">
        <v>897</v>
      </c>
    </row>
    <row r="24" spans="1:10" ht="19.95" customHeight="1" x14ac:dyDescent="0.3">
      <c r="A24" s="73" t="s">
        <v>123</v>
      </c>
      <c r="B24" s="67"/>
      <c r="C24" s="67"/>
      <c r="D24" s="67"/>
      <c r="E24" s="67"/>
      <c r="F24" s="67"/>
      <c r="G24" s="67"/>
      <c r="H24" s="67"/>
      <c r="I24" s="67"/>
      <c r="J24" s="64"/>
    </row>
    <row r="25" spans="1:10" ht="25.2" customHeight="1" x14ac:dyDescent="0.3">
      <c r="A25" s="74" t="s">
        <v>124</v>
      </c>
      <c r="B25" s="64"/>
      <c r="C25" s="74" t="s">
        <v>125</v>
      </c>
      <c r="D25" s="64"/>
      <c r="E25" s="74" t="s">
        <v>126</v>
      </c>
      <c r="F25" s="64"/>
      <c r="G25" s="74" t="s">
        <v>127</v>
      </c>
      <c r="H25" s="64"/>
    </row>
    <row r="26" spans="1:10" x14ac:dyDescent="0.3">
      <c r="A26" s="8" t="s">
        <v>128</v>
      </c>
      <c r="B26" s="66"/>
      <c r="C26" s="8" t="s">
        <v>128</v>
      </c>
      <c r="D26" s="66"/>
      <c r="E26" s="8" t="s">
        <v>128</v>
      </c>
      <c r="F26" s="66"/>
      <c r="G26" s="8" t="s">
        <v>128</v>
      </c>
      <c r="H26" s="66"/>
    </row>
    <row r="27" spans="1:10" x14ac:dyDescent="0.3">
      <c r="A27" s="8" t="s">
        <v>129</v>
      </c>
      <c r="B27" s="66"/>
      <c r="C27" s="8" t="s">
        <v>129</v>
      </c>
      <c r="D27" s="66"/>
      <c r="E27" s="8" t="s">
        <v>129</v>
      </c>
      <c r="F27" s="66"/>
      <c r="G27" s="8" t="s">
        <v>129</v>
      </c>
      <c r="H27" s="66"/>
    </row>
    <row r="28" spans="1:10" x14ac:dyDescent="0.3">
      <c r="A28" s="8" t="s">
        <v>130</v>
      </c>
      <c r="B28" s="66"/>
      <c r="C28" s="8" t="s">
        <v>130</v>
      </c>
      <c r="D28" s="66"/>
      <c r="E28" s="8" t="s">
        <v>130</v>
      </c>
      <c r="F28" s="66"/>
      <c r="G28" s="8" t="s">
        <v>130</v>
      </c>
      <c r="H28" s="66"/>
    </row>
    <row r="29" spans="1:10" x14ac:dyDescent="0.3">
      <c r="A29" s="8" t="s">
        <v>131</v>
      </c>
      <c r="B29" s="66"/>
      <c r="C29" s="8" t="s">
        <v>131</v>
      </c>
      <c r="D29" s="66"/>
      <c r="E29" s="8" t="s">
        <v>131</v>
      </c>
      <c r="F29" s="66"/>
      <c r="G29" s="8" t="s">
        <v>131</v>
      </c>
      <c r="H29" s="66"/>
    </row>
    <row r="31" spans="1:10" ht="19.95" customHeight="1" x14ac:dyDescent="0.3">
      <c r="A31" s="98" t="s">
        <v>898</v>
      </c>
      <c r="B31" s="67"/>
      <c r="C31" s="67"/>
      <c r="D31" s="67"/>
      <c r="E31" s="67"/>
      <c r="F31" s="67"/>
      <c r="G31" s="67"/>
      <c r="H31" s="67"/>
      <c r="I31" s="67"/>
      <c r="J31" s="64"/>
    </row>
    <row r="32" spans="1:10" ht="18" customHeight="1" x14ac:dyDescent="0.3">
      <c r="A32" s="94" t="s">
        <v>899</v>
      </c>
      <c r="B32" s="64"/>
      <c r="C32" s="125" t="s">
        <v>900</v>
      </c>
      <c r="D32" s="67"/>
      <c r="E32" s="67"/>
      <c r="F32" s="67"/>
      <c r="G32" s="67"/>
      <c r="H32" s="67"/>
      <c r="I32" s="67"/>
      <c r="J32" s="64"/>
    </row>
    <row r="33" spans="1:10" ht="18" customHeight="1" x14ac:dyDescent="0.3">
      <c r="A33" s="94" t="s">
        <v>901</v>
      </c>
      <c r="B33" s="64"/>
      <c r="C33" s="125" t="s">
        <v>902</v>
      </c>
      <c r="D33" s="67"/>
      <c r="E33" s="67"/>
      <c r="F33" s="67"/>
      <c r="G33" s="67"/>
      <c r="H33" s="67"/>
      <c r="I33" s="67"/>
      <c r="J33" s="64"/>
    </row>
    <row r="34" spans="1:10" ht="18" customHeight="1" x14ac:dyDescent="0.3">
      <c r="A34" s="94" t="s">
        <v>903</v>
      </c>
      <c r="B34" s="64"/>
      <c r="C34" s="125" t="s">
        <v>904</v>
      </c>
      <c r="D34" s="67"/>
      <c r="E34" s="67"/>
      <c r="F34" s="67"/>
      <c r="G34" s="67"/>
      <c r="H34" s="67"/>
      <c r="I34" s="67"/>
      <c r="J34" s="64"/>
    </row>
    <row r="35" spans="1:10" ht="18" customHeight="1" x14ac:dyDescent="0.3">
      <c r="A35" s="94" t="s">
        <v>905</v>
      </c>
      <c r="B35" s="64"/>
      <c r="C35" s="125" t="s">
        <v>906</v>
      </c>
      <c r="D35" s="67"/>
      <c r="E35" s="67"/>
      <c r="F35" s="67"/>
      <c r="G35" s="67"/>
      <c r="H35" s="67"/>
      <c r="I35" s="67"/>
      <c r="J35" s="64"/>
    </row>
    <row r="36" spans="1:10" ht="18" customHeight="1" x14ac:dyDescent="0.3">
      <c r="A36" s="94" t="s">
        <v>907</v>
      </c>
      <c r="B36" s="64"/>
      <c r="C36" s="125" t="s">
        <v>908</v>
      </c>
      <c r="D36" s="67"/>
      <c r="E36" s="67"/>
      <c r="F36" s="67"/>
      <c r="G36" s="67"/>
      <c r="H36" s="67"/>
      <c r="I36" s="67"/>
      <c r="J36" s="64"/>
    </row>
    <row r="37" spans="1:10" ht="18" customHeight="1" x14ac:dyDescent="0.3">
      <c r="A37" s="94" t="s">
        <v>909</v>
      </c>
      <c r="B37" s="64"/>
      <c r="C37" s="125" t="s">
        <v>910</v>
      </c>
      <c r="D37" s="67"/>
      <c r="E37" s="67"/>
      <c r="F37" s="67"/>
      <c r="G37" s="67"/>
      <c r="H37" s="67"/>
      <c r="I37" s="67"/>
      <c r="J37" s="64"/>
    </row>
    <row r="38" spans="1:10" ht="18" customHeight="1" x14ac:dyDescent="0.3">
      <c r="A38" s="94" t="s">
        <v>849</v>
      </c>
      <c r="B38" s="64"/>
      <c r="C38" s="125" t="s">
        <v>911</v>
      </c>
      <c r="D38" s="67"/>
      <c r="E38" s="67"/>
      <c r="F38" s="67"/>
      <c r="G38" s="67"/>
      <c r="H38" s="67"/>
      <c r="I38" s="67"/>
      <c r="J38" s="64"/>
    </row>
    <row r="39" spans="1:10" ht="18" customHeight="1" x14ac:dyDescent="0.3">
      <c r="A39" s="94" t="s">
        <v>400</v>
      </c>
      <c r="B39" s="64"/>
      <c r="C39" s="125" t="s">
        <v>912</v>
      </c>
      <c r="D39" s="67"/>
      <c r="E39" s="67"/>
      <c r="F39" s="67"/>
      <c r="G39" s="67"/>
      <c r="H39" s="67"/>
      <c r="I39" s="67"/>
      <c r="J39" s="64"/>
    </row>
    <row r="41" spans="1:10" ht="19.95" customHeight="1" x14ac:dyDescent="0.3">
      <c r="A41" s="90" t="s">
        <v>152</v>
      </c>
      <c r="B41" s="67"/>
      <c r="C41" s="67"/>
      <c r="D41" s="67"/>
      <c r="E41" s="67"/>
      <c r="F41" s="67"/>
      <c r="G41" s="67"/>
      <c r="H41" s="67"/>
      <c r="I41" s="67"/>
      <c r="J41" s="64"/>
    </row>
    <row r="42" spans="1:10" ht="16.05" customHeight="1" x14ac:dyDescent="0.3">
      <c r="A42" s="63" t="s">
        <v>913</v>
      </c>
      <c r="B42" s="64"/>
      <c r="C42" s="71" t="s">
        <v>914</v>
      </c>
      <c r="D42" s="67"/>
      <c r="E42" s="67"/>
      <c r="F42" s="67"/>
      <c r="G42" s="67"/>
      <c r="H42" s="67"/>
      <c r="I42" s="67"/>
      <c r="J42" s="64"/>
    </row>
    <row r="43" spans="1:10" ht="16.05" customHeight="1" x14ac:dyDescent="0.3">
      <c r="A43" s="63" t="s">
        <v>915</v>
      </c>
      <c r="B43" s="64"/>
      <c r="C43" s="71" t="s">
        <v>916</v>
      </c>
      <c r="D43" s="67"/>
      <c r="E43" s="67"/>
      <c r="F43" s="67"/>
      <c r="G43" s="67"/>
      <c r="H43" s="67"/>
      <c r="I43" s="67"/>
      <c r="J43" s="64"/>
    </row>
    <row r="44" spans="1:10" ht="16.05" customHeight="1" x14ac:dyDescent="0.3">
      <c r="A44" s="63" t="s">
        <v>917</v>
      </c>
      <c r="B44" s="64"/>
      <c r="C44" s="71" t="s">
        <v>918</v>
      </c>
      <c r="D44" s="67"/>
      <c r="E44" s="67"/>
      <c r="F44" s="67"/>
      <c r="G44" s="67"/>
      <c r="H44" s="67"/>
      <c r="I44" s="67"/>
      <c r="J44" s="64"/>
    </row>
    <row r="45" spans="1:10" ht="16.05" customHeight="1" x14ac:dyDescent="0.3">
      <c r="A45" s="63" t="s">
        <v>919</v>
      </c>
      <c r="B45" s="64"/>
      <c r="C45" s="71" t="s">
        <v>920</v>
      </c>
      <c r="D45" s="67"/>
      <c r="E45" s="67"/>
      <c r="F45" s="67"/>
      <c r="G45" s="67"/>
      <c r="H45" s="67"/>
      <c r="I45" s="67"/>
      <c r="J45" s="64"/>
    </row>
    <row r="46" spans="1:10" ht="16.05" customHeight="1" x14ac:dyDescent="0.3">
      <c r="A46" s="63" t="s">
        <v>921</v>
      </c>
      <c r="B46" s="64"/>
      <c r="C46" s="71" t="s">
        <v>922</v>
      </c>
      <c r="D46" s="67"/>
      <c r="E46" s="67"/>
      <c r="F46" s="67"/>
      <c r="G46" s="67"/>
      <c r="H46" s="67"/>
      <c r="I46" s="67"/>
      <c r="J46" s="64"/>
    </row>
    <row r="47" spans="1:10" ht="16.05" customHeight="1" x14ac:dyDescent="0.3">
      <c r="A47" s="63" t="s">
        <v>923</v>
      </c>
      <c r="B47" s="64"/>
      <c r="C47" s="71" t="s">
        <v>924</v>
      </c>
      <c r="D47" s="67"/>
      <c r="E47" s="67"/>
      <c r="F47" s="67"/>
      <c r="G47" s="67"/>
      <c r="H47" s="67"/>
      <c r="I47" s="67"/>
      <c r="J47" s="64"/>
    </row>
  </sheetData>
  <mergeCells count="57">
    <mergeCell ref="A1:J1"/>
    <mergeCell ref="H28"/>
    <mergeCell ref="C36:J36"/>
    <mergeCell ref="C44:J44"/>
    <mergeCell ref="C39:J39"/>
    <mergeCell ref="A35:B35"/>
    <mergeCell ref="F27"/>
    <mergeCell ref="C32:J32"/>
    <mergeCell ref="D26"/>
    <mergeCell ref="F26"/>
    <mergeCell ref="F29"/>
    <mergeCell ref="A36:B36"/>
    <mergeCell ref="A2:J2"/>
    <mergeCell ref="A25:B25"/>
    <mergeCell ref="H26"/>
    <mergeCell ref="A16:J16"/>
    <mergeCell ref="A47:B47"/>
    <mergeCell ref="D29"/>
    <mergeCell ref="H29"/>
    <mergeCell ref="A34:B34"/>
    <mergeCell ref="C42:J42"/>
    <mergeCell ref="A39:B39"/>
    <mergeCell ref="C47:J47"/>
    <mergeCell ref="C37:J37"/>
    <mergeCell ref="C34:J34"/>
    <mergeCell ref="A41:J41"/>
    <mergeCell ref="C43:J43"/>
    <mergeCell ref="C33:J33"/>
    <mergeCell ref="C46:J46"/>
    <mergeCell ref="A32:B32"/>
    <mergeCell ref="C45:J45"/>
    <mergeCell ref="A46:B46"/>
    <mergeCell ref="A3:J3"/>
    <mergeCell ref="D27"/>
    <mergeCell ref="A38:B38"/>
    <mergeCell ref="H27"/>
    <mergeCell ref="A31:J31"/>
    <mergeCell ref="A4:J4"/>
    <mergeCell ref="C38:J38"/>
    <mergeCell ref="B26"/>
    <mergeCell ref="B29"/>
    <mergeCell ref="A24:J24"/>
    <mergeCell ref="A9:J9"/>
    <mergeCell ref="D28"/>
    <mergeCell ref="B28"/>
    <mergeCell ref="C25:D25"/>
    <mergeCell ref="E25:F25"/>
    <mergeCell ref="G25:H25"/>
    <mergeCell ref="A37:B37"/>
    <mergeCell ref="A33:B33"/>
    <mergeCell ref="A42:B42"/>
    <mergeCell ref="A45:B45"/>
    <mergeCell ref="A44:B44"/>
    <mergeCell ref="B27"/>
    <mergeCell ref="C35:J35"/>
    <mergeCell ref="F28"/>
    <mergeCell ref="A43:B43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workbookViewId="0">
      <pane ySplit="2" topLeftCell="A57" activePane="bottomLeft" state="frozen"/>
      <selection pane="bottomLeft" activeCell="E76" sqref="E76"/>
    </sheetView>
  </sheetViews>
  <sheetFormatPr defaultRowHeight="14.4" x14ac:dyDescent="0.3"/>
  <cols>
    <col min="1" max="1" width="13.33203125" customWidth="1"/>
    <col min="2" max="2" width="28" customWidth="1"/>
    <col min="3" max="3" width="16" customWidth="1"/>
    <col min="4" max="5" width="14" customWidth="1"/>
    <col min="6" max="6" width="18.21875" customWidth="1"/>
    <col min="7" max="7" width="14.6640625" customWidth="1"/>
    <col min="8" max="8" width="12" customWidth="1"/>
    <col min="9" max="9" width="11.77734375" customWidth="1"/>
    <col min="10" max="10" width="10" customWidth="1"/>
  </cols>
  <sheetData>
    <row r="1" spans="1:10" ht="22.05" customHeight="1" x14ac:dyDescent="0.3">
      <c r="A1" s="77" t="s">
        <v>1235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925</v>
      </c>
      <c r="B2" s="67"/>
      <c r="C2" s="67"/>
      <c r="D2" s="67"/>
      <c r="E2" s="67"/>
      <c r="F2" s="67"/>
      <c r="G2" s="67"/>
      <c r="H2" s="67"/>
      <c r="I2" s="67"/>
      <c r="J2" s="64"/>
    </row>
    <row r="3" spans="1:10" ht="62.4" customHeight="1" x14ac:dyDescent="0.3">
      <c r="A3" s="81" t="s">
        <v>926</v>
      </c>
      <c r="B3" s="82"/>
      <c r="C3" s="82"/>
      <c r="D3" s="82"/>
      <c r="E3" s="82"/>
      <c r="F3" s="82"/>
      <c r="G3" s="82"/>
      <c r="H3" s="82"/>
      <c r="I3" s="82"/>
      <c r="J3" s="83"/>
    </row>
    <row r="4" spans="1:10" x14ac:dyDescent="0.3">
      <c r="A4" s="103" t="s">
        <v>927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ht="28.05" customHeight="1" x14ac:dyDescent="0.3">
      <c r="A5" s="3" t="s">
        <v>928</v>
      </c>
      <c r="B5" s="3" t="s">
        <v>929</v>
      </c>
      <c r="C5" s="3" t="s">
        <v>930</v>
      </c>
      <c r="D5" s="3" t="s">
        <v>931</v>
      </c>
      <c r="E5" s="3" t="s">
        <v>932</v>
      </c>
      <c r="F5" s="3" t="s">
        <v>933</v>
      </c>
      <c r="G5" s="3" t="s">
        <v>934</v>
      </c>
      <c r="H5" s="3" t="s">
        <v>935</v>
      </c>
      <c r="I5" s="3" t="s">
        <v>185</v>
      </c>
      <c r="J5" s="3" t="s">
        <v>47</v>
      </c>
    </row>
    <row r="6" spans="1:10" ht="15" customHeight="1" x14ac:dyDescent="0.3">
      <c r="A6" s="25" t="s">
        <v>936</v>
      </c>
      <c r="B6" s="13" t="s">
        <v>937</v>
      </c>
      <c r="C6" s="13" t="s">
        <v>302</v>
      </c>
      <c r="D6" s="13" t="s">
        <v>938</v>
      </c>
      <c r="E6" s="13"/>
      <c r="F6" s="13">
        <f>E6/D6</f>
        <v>0</v>
      </c>
      <c r="G6" s="13"/>
      <c r="H6" s="13" t="s">
        <v>939</v>
      </c>
      <c r="I6" s="9"/>
      <c r="J6" s="13"/>
    </row>
    <row r="7" spans="1:10" ht="15" customHeight="1" x14ac:dyDescent="0.3">
      <c r="A7" s="25" t="s">
        <v>940</v>
      </c>
      <c r="B7" s="14" t="s">
        <v>937</v>
      </c>
      <c r="C7" s="14" t="s">
        <v>302</v>
      </c>
      <c r="D7" s="14" t="s">
        <v>938</v>
      </c>
      <c r="E7" s="14"/>
      <c r="F7" s="14"/>
      <c r="G7" s="14"/>
      <c r="H7" s="14" t="s">
        <v>939</v>
      </c>
      <c r="I7" s="9"/>
      <c r="J7" s="14"/>
    </row>
    <row r="8" spans="1:10" ht="15" customHeight="1" x14ac:dyDescent="0.3">
      <c r="A8" s="25" t="s">
        <v>941</v>
      </c>
      <c r="B8" s="13" t="s">
        <v>937</v>
      </c>
      <c r="C8" s="13" t="s">
        <v>302</v>
      </c>
      <c r="D8" s="13" t="s">
        <v>938</v>
      </c>
      <c r="E8" s="13"/>
      <c r="F8" s="13"/>
      <c r="G8" s="13"/>
      <c r="H8" s="13" t="s">
        <v>939</v>
      </c>
      <c r="I8" s="9"/>
      <c r="J8" s="13"/>
    </row>
    <row r="9" spans="1:10" ht="15" customHeight="1" x14ac:dyDescent="0.3">
      <c r="A9" s="25" t="s">
        <v>942</v>
      </c>
      <c r="B9" s="14" t="s">
        <v>943</v>
      </c>
      <c r="C9" s="14" t="s">
        <v>302</v>
      </c>
      <c r="D9" s="14" t="s">
        <v>938</v>
      </c>
      <c r="E9" s="14"/>
      <c r="F9" s="14"/>
      <c r="G9" s="14"/>
      <c r="H9" s="14" t="s">
        <v>939</v>
      </c>
      <c r="I9" s="9"/>
      <c r="J9" s="14"/>
    </row>
    <row r="11" spans="1:10" x14ac:dyDescent="0.3">
      <c r="A11" s="103" t="s">
        <v>944</v>
      </c>
      <c r="B11" s="67"/>
      <c r="C11" s="67"/>
      <c r="D11" s="67"/>
      <c r="E11" s="67"/>
      <c r="F11" s="67"/>
      <c r="G11" s="67"/>
      <c r="H11" s="67"/>
      <c r="I11" s="67"/>
      <c r="J11" s="64"/>
    </row>
    <row r="12" spans="1:10" x14ac:dyDescent="0.3">
      <c r="A12" s="3" t="s">
        <v>928</v>
      </c>
      <c r="B12" s="3" t="s">
        <v>945</v>
      </c>
      <c r="C12" s="3" t="s">
        <v>946</v>
      </c>
      <c r="D12" s="3" t="s">
        <v>947</v>
      </c>
      <c r="E12" s="3" t="s">
        <v>948</v>
      </c>
      <c r="F12" s="3" t="s">
        <v>949</v>
      </c>
      <c r="G12" s="3" t="s">
        <v>950</v>
      </c>
      <c r="H12" s="3" t="s">
        <v>185</v>
      </c>
      <c r="I12" s="3" t="s">
        <v>47</v>
      </c>
    </row>
    <row r="13" spans="1:10" ht="30" customHeight="1" x14ac:dyDescent="0.3">
      <c r="A13" s="25" t="s">
        <v>936</v>
      </c>
      <c r="B13" s="14" t="s">
        <v>951</v>
      </c>
      <c r="C13" s="14" t="s">
        <v>952</v>
      </c>
      <c r="D13" s="14" t="s">
        <v>953</v>
      </c>
      <c r="E13" s="14" t="s">
        <v>954</v>
      </c>
      <c r="F13" s="55" t="s">
        <v>955</v>
      </c>
      <c r="G13" s="55" t="s">
        <v>956</v>
      </c>
      <c r="H13" s="9"/>
      <c r="I13" s="14"/>
    </row>
    <row r="14" spans="1:10" ht="30" customHeight="1" x14ac:dyDescent="0.3">
      <c r="A14" s="25" t="s">
        <v>940</v>
      </c>
      <c r="B14" s="14" t="s">
        <v>951</v>
      </c>
      <c r="C14" s="14" t="s">
        <v>952</v>
      </c>
      <c r="D14" s="14" t="s">
        <v>953</v>
      </c>
      <c r="E14" s="14" t="s">
        <v>954</v>
      </c>
      <c r="F14" s="55" t="s">
        <v>955</v>
      </c>
      <c r="G14" s="55" t="s">
        <v>956</v>
      </c>
      <c r="H14" s="9"/>
      <c r="I14" s="14"/>
    </row>
    <row r="15" spans="1:10" ht="30" customHeight="1" x14ac:dyDescent="0.3">
      <c r="A15" s="25" t="s">
        <v>941</v>
      </c>
      <c r="B15" s="14" t="s">
        <v>951</v>
      </c>
      <c r="C15" s="14" t="s">
        <v>952</v>
      </c>
      <c r="D15" s="14" t="s">
        <v>953</v>
      </c>
      <c r="E15" s="14" t="s">
        <v>954</v>
      </c>
      <c r="F15" s="55" t="s">
        <v>955</v>
      </c>
      <c r="G15" s="55" t="s">
        <v>956</v>
      </c>
      <c r="H15" s="9"/>
      <c r="I15" s="14"/>
    </row>
    <row r="16" spans="1:10" ht="30" customHeight="1" x14ac:dyDescent="0.3">
      <c r="A16" s="25" t="s">
        <v>957</v>
      </c>
      <c r="B16" s="14" t="s">
        <v>951</v>
      </c>
      <c r="C16" s="14" t="s">
        <v>952</v>
      </c>
      <c r="D16" s="14" t="s">
        <v>953</v>
      </c>
      <c r="E16" s="14" t="s">
        <v>954</v>
      </c>
      <c r="F16" s="55" t="s">
        <v>955</v>
      </c>
      <c r="G16" s="55" t="s">
        <v>956</v>
      </c>
      <c r="H16" s="9"/>
      <c r="I16" s="14"/>
    </row>
    <row r="18" spans="1:10" x14ac:dyDescent="0.3">
      <c r="A18" s="103" t="s">
        <v>958</v>
      </c>
      <c r="B18" s="67"/>
      <c r="C18" s="67"/>
      <c r="D18" s="67"/>
      <c r="E18" s="67"/>
      <c r="F18" s="67"/>
      <c r="G18" s="67"/>
      <c r="H18" s="67"/>
      <c r="I18" s="67"/>
      <c r="J18" s="64"/>
    </row>
    <row r="19" spans="1:10" ht="26.4" x14ac:dyDescent="0.3">
      <c r="A19" s="3" t="s">
        <v>928</v>
      </c>
      <c r="B19" s="3" t="s">
        <v>959</v>
      </c>
      <c r="C19" s="3" t="s">
        <v>960</v>
      </c>
      <c r="D19" s="3" t="s">
        <v>961</v>
      </c>
      <c r="E19" s="3" t="s">
        <v>962</v>
      </c>
      <c r="F19" s="3" t="s">
        <v>963</v>
      </c>
      <c r="G19" s="3" t="s">
        <v>935</v>
      </c>
      <c r="H19" s="3" t="s">
        <v>185</v>
      </c>
      <c r="I19" s="3" t="s">
        <v>47</v>
      </c>
    </row>
    <row r="20" spans="1:10" ht="25.05" customHeight="1" x14ac:dyDescent="0.3">
      <c r="A20" s="25" t="s">
        <v>964</v>
      </c>
      <c r="B20" s="14" t="s">
        <v>965</v>
      </c>
      <c r="C20" s="14" t="s">
        <v>966</v>
      </c>
      <c r="D20" s="14"/>
      <c r="E20" s="14"/>
      <c r="F20" s="14"/>
      <c r="G20" s="55" t="s">
        <v>967</v>
      </c>
      <c r="H20" s="9"/>
      <c r="I20" s="14"/>
    </row>
    <row r="21" spans="1:10" ht="25.05" customHeight="1" x14ac:dyDescent="0.3">
      <c r="A21" s="25" t="s">
        <v>968</v>
      </c>
      <c r="B21" s="14" t="s">
        <v>965</v>
      </c>
      <c r="C21" s="14" t="s">
        <v>966</v>
      </c>
      <c r="D21" s="14"/>
      <c r="E21" s="14"/>
      <c r="F21" s="14"/>
      <c r="G21" s="55" t="s">
        <v>967</v>
      </c>
      <c r="H21" s="9"/>
      <c r="I21" s="14"/>
    </row>
    <row r="22" spans="1:10" ht="25.05" customHeight="1" x14ac:dyDescent="0.3">
      <c r="A22" s="25" t="s">
        <v>969</v>
      </c>
      <c r="B22" s="14" t="s">
        <v>965</v>
      </c>
      <c r="C22" s="14" t="s">
        <v>966</v>
      </c>
      <c r="D22" s="14"/>
      <c r="E22" s="14"/>
      <c r="F22" s="14"/>
      <c r="G22" s="55" t="s">
        <v>967</v>
      </c>
      <c r="H22" s="9"/>
      <c r="I22" s="14"/>
    </row>
    <row r="23" spans="1:10" ht="25.05" customHeight="1" x14ac:dyDescent="0.3">
      <c r="A23" s="25" t="s">
        <v>970</v>
      </c>
      <c r="B23" s="14" t="s">
        <v>965</v>
      </c>
      <c r="C23" s="14" t="s">
        <v>966</v>
      </c>
      <c r="D23" s="14"/>
      <c r="E23" s="14"/>
      <c r="F23" s="14"/>
      <c r="G23" s="55" t="s">
        <v>967</v>
      </c>
      <c r="H23" s="9"/>
      <c r="I23" s="14"/>
    </row>
    <row r="25" spans="1:10" x14ac:dyDescent="0.3">
      <c r="A25" s="103" t="s">
        <v>971</v>
      </c>
      <c r="B25" s="67"/>
      <c r="C25" s="67"/>
      <c r="D25" s="67"/>
      <c r="E25" s="67"/>
      <c r="F25" s="67"/>
      <c r="G25" s="67"/>
      <c r="H25" s="67"/>
      <c r="I25" s="67"/>
      <c r="J25" s="64"/>
    </row>
    <row r="26" spans="1:10" ht="66" x14ac:dyDescent="0.3">
      <c r="A26" s="3" t="s">
        <v>972</v>
      </c>
      <c r="B26" s="3" t="s">
        <v>59</v>
      </c>
      <c r="C26" s="3" t="s">
        <v>930</v>
      </c>
      <c r="D26" s="3" t="s">
        <v>973</v>
      </c>
      <c r="E26" s="3" t="s">
        <v>974</v>
      </c>
      <c r="F26" s="3" t="s">
        <v>934</v>
      </c>
      <c r="G26" s="3" t="s">
        <v>975</v>
      </c>
      <c r="H26" s="3" t="s">
        <v>976</v>
      </c>
      <c r="I26" s="3" t="s">
        <v>185</v>
      </c>
      <c r="J26" s="3" t="s">
        <v>47</v>
      </c>
    </row>
    <row r="27" spans="1:10" ht="16.05" customHeight="1" x14ac:dyDescent="0.3">
      <c r="A27" s="16" t="s">
        <v>977</v>
      </c>
      <c r="B27" s="12" t="s">
        <v>84</v>
      </c>
      <c r="C27" s="12" t="s">
        <v>978</v>
      </c>
      <c r="D27" s="12" t="s">
        <v>979</v>
      </c>
      <c r="E27" s="12"/>
      <c r="F27" s="12"/>
      <c r="G27" s="12"/>
      <c r="H27" s="12" t="s">
        <v>980</v>
      </c>
      <c r="I27" s="9"/>
      <c r="J27" s="12"/>
    </row>
    <row r="28" spans="1:10" ht="16.05" customHeight="1" x14ac:dyDescent="0.3">
      <c r="A28" s="16" t="s">
        <v>981</v>
      </c>
      <c r="B28" s="12" t="s">
        <v>84</v>
      </c>
      <c r="C28" s="12" t="s">
        <v>978</v>
      </c>
      <c r="D28" s="12" t="s">
        <v>979</v>
      </c>
      <c r="E28" s="12"/>
      <c r="F28" s="12"/>
      <c r="G28" s="12"/>
      <c r="H28" s="12" t="s">
        <v>980</v>
      </c>
      <c r="I28" s="9"/>
      <c r="J28" s="12"/>
    </row>
    <row r="29" spans="1:10" ht="16.05" customHeight="1" x14ac:dyDescent="0.3">
      <c r="A29" s="16" t="s">
        <v>982</v>
      </c>
      <c r="B29" s="12" t="s">
        <v>84</v>
      </c>
      <c r="C29" s="12" t="s">
        <v>978</v>
      </c>
      <c r="D29" s="12" t="s">
        <v>979</v>
      </c>
      <c r="E29" s="12"/>
      <c r="F29" s="12"/>
      <c r="G29" s="12"/>
      <c r="H29" s="12" t="s">
        <v>980</v>
      </c>
      <c r="I29" s="9"/>
      <c r="J29" s="12"/>
    </row>
    <row r="30" spans="1:10" ht="16.05" customHeight="1" x14ac:dyDescent="0.3">
      <c r="A30" s="16" t="s">
        <v>983</v>
      </c>
      <c r="B30" s="12" t="s">
        <v>778</v>
      </c>
      <c r="C30" s="12" t="s">
        <v>305</v>
      </c>
      <c r="D30" s="12" t="s">
        <v>979</v>
      </c>
      <c r="E30" s="12"/>
      <c r="F30" s="12"/>
      <c r="G30" s="12"/>
      <c r="H30" s="12" t="s">
        <v>980</v>
      </c>
      <c r="I30" s="9"/>
      <c r="J30" s="12"/>
    </row>
    <row r="33" spans="1:10" ht="19.95" customHeight="1" x14ac:dyDescent="0.3">
      <c r="A33" s="73" t="s">
        <v>123</v>
      </c>
      <c r="B33" s="67"/>
      <c r="C33" s="67"/>
      <c r="D33" s="67"/>
      <c r="E33" s="67"/>
      <c r="F33" s="67"/>
      <c r="G33" s="67"/>
      <c r="H33" s="67"/>
      <c r="I33" s="67"/>
      <c r="J33" s="64"/>
    </row>
    <row r="34" spans="1:10" x14ac:dyDescent="0.3">
      <c r="A34" s="74" t="s">
        <v>124</v>
      </c>
      <c r="B34" s="64"/>
      <c r="C34" s="74" t="s">
        <v>125</v>
      </c>
      <c r="D34" s="64"/>
      <c r="E34" s="74" t="s">
        <v>126</v>
      </c>
      <c r="F34" s="64"/>
      <c r="G34" s="74" t="s">
        <v>127</v>
      </c>
      <c r="H34" s="64"/>
    </row>
    <row r="35" spans="1:10" ht="30.6" x14ac:dyDescent="0.3">
      <c r="A35" s="8" t="s">
        <v>128</v>
      </c>
      <c r="B35" s="66"/>
      <c r="C35" s="8" t="s">
        <v>128</v>
      </c>
      <c r="D35" s="66"/>
      <c r="E35" s="8" t="s">
        <v>128</v>
      </c>
      <c r="F35" s="66"/>
      <c r="G35" s="8" t="s">
        <v>128</v>
      </c>
      <c r="H35" s="66"/>
    </row>
    <row r="36" spans="1:10" ht="51" x14ac:dyDescent="0.3">
      <c r="A36" s="8" t="s">
        <v>129</v>
      </c>
      <c r="B36" s="66"/>
      <c r="C36" s="8" t="s">
        <v>129</v>
      </c>
      <c r="D36" s="66"/>
      <c r="E36" s="8" t="s">
        <v>129</v>
      </c>
      <c r="F36" s="66"/>
      <c r="G36" s="8" t="s">
        <v>129</v>
      </c>
      <c r="H36" s="66"/>
    </row>
    <row r="37" spans="1:10" ht="40.799999999999997" x14ac:dyDescent="0.3">
      <c r="A37" s="8" t="s">
        <v>130</v>
      </c>
      <c r="B37" s="66"/>
      <c r="C37" s="8" t="s">
        <v>130</v>
      </c>
      <c r="D37" s="66"/>
      <c r="E37" s="8" t="s">
        <v>130</v>
      </c>
      <c r="F37" s="66"/>
      <c r="G37" s="8" t="s">
        <v>130</v>
      </c>
      <c r="H37" s="66"/>
    </row>
    <row r="38" spans="1:10" ht="20.399999999999999" x14ac:dyDescent="0.3">
      <c r="A38" s="8" t="s">
        <v>131</v>
      </c>
      <c r="B38" s="66"/>
      <c r="C38" s="8" t="s">
        <v>131</v>
      </c>
      <c r="D38" s="66"/>
      <c r="E38" s="8" t="s">
        <v>131</v>
      </c>
      <c r="F38" s="66"/>
      <c r="G38" s="8" t="s">
        <v>131</v>
      </c>
      <c r="H38" s="66"/>
    </row>
    <row r="41" spans="1:10" ht="19.95" customHeight="1" x14ac:dyDescent="0.3">
      <c r="A41" s="98" t="s">
        <v>984</v>
      </c>
      <c r="B41" s="67"/>
      <c r="C41" s="67"/>
      <c r="D41" s="67"/>
      <c r="E41" s="67"/>
      <c r="F41" s="67"/>
      <c r="G41" s="67"/>
      <c r="H41" s="67"/>
      <c r="I41" s="67"/>
      <c r="J41" s="64"/>
    </row>
    <row r="42" spans="1:10" ht="18" customHeight="1" x14ac:dyDescent="0.3">
      <c r="A42" s="94" t="s">
        <v>985</v>
      </c>
      <c r="B42" s="64"/>
      <c r="C42" s="125" t="s">
        <v>986</v>
      </c>
      <c r="D42" s="67"/>
      <c r="E42" s="67"/>
      <c r="F42" s="67"/>
      <c r="G42" s="67"/>
      <c r="H42" s="67"/>
      <c r="I42" s="67"/>
      <c r="J42" s="64"/>
    </row>
    <row r="43" spans="1:10" ht="18" customHeight="1" x14ac:dyDescent="0.3">
      <c r="A43" s="94" t="s">
        <v>987</v>
      </c>
      <c r="B43" s="64"/>
      <c r="C43" s="125" t="s">
        <v>988</v>
      </c>
      <c r="D43" s="67"/>
      <c r="E43" s="67"/>
      <c r="F43" s="67"/>
      <c r="G43" s="67"/>
      <c r="H43" s="67"/>
      <c r="I43" s="67"/>
      <c r="J43" s="64"/>
    </row>
    <row r="44" spans="1:10" ht="18" customHeight="1" x14ac:dyDescent="0.3">
      <c r="A44" s="94" t="s">
        <v>989</v>
      </c>
      <c r="B44" s="64"/>
      <c r="C44" s="125" t="s">
        <v>990</v>
      </c>
      <c r="D44" s="67"/>
      <c r="E44" s="67"/>
      <c r="F44" s="67"/>
      <c r="G44" s="67"/>
      <c r="H44" s="67"/>
      <c r="I44" s="67"/>
      <c r="J44" s="64"/>
    </row>
    <row r="45" spans="1:10" ht="18" customHeight="1" x14ac:dyDescent="0.3">
      <c r="A45" s="94" t="s">
        <v>991</v>
      </c>
      <c r="B45" s="64"/>
      <c r="C45" s="125" t="s">
        <v>992</v>
      </c>
      <c r="D45" s="67"/>
      <c r="E45" s="67"/>
      <c r="F45" s="67"/>
      <c r="G45" s="67"/>
      <c r="H45" s="67"/>
      <c r="I45" s="67"/>
      <c r="J45" s="64"/>
    </row>
    <row r="46" spans="1:10" ht="18" customHeight="1" x14ac:dyDescent="0.3">
      <c r="A46" s="94" t="s">
        <v>993</v>
      </c>
      <c r="B46" s="64"/>
      <c r="C46" s="125" t="s">
        <v>994</v>
      </c>
      <c r="D46" s="67"/>
      <c r="E46" s="67"/>
      <c r="F46" s="67"/>
      <c r="G46" s="67"/>
      <c r="H46" s="67"/>
      <c r="I46" s="67"/>
      <c r="J46" s="64"/>
    </row>
    <row r="47" spans="1:10" ht="18" customHeight="1" x14ac:dyDescent="0.3">
      <c r="A47" s="94" t="s">
        <v>995</v>
      </c>
      <c r="B47" s="64"/>
      <c r="C47" s="125" t="s">
        <v>996</v>
      </c>
      <c r="D47" s="67"/>
      <c r="E47" s="67"/>
      <c r="F47" s="67"/>
      <c r="G47" s="67"/>
      <c r="H47" s="67"/>
      <c r="I47" s="67"/>
      <c r="J47" s="64"/>
    </row>
    <row r="48" spans="1:10" ht="18" customHeight="1" x14ac:dyDescent="0.3">
      <c r="A48" s="94" t="s">
        <v>997</v>
      </c>
      <c r="B48" s="64"/>
      <c r="C48" s="125" t="s">
        <v>998</v>
      </c>
      <c r="D48" s="67"/>
      <c r="E48" s="67"/>
      <c r="F48" s="67"/>
      <c r="G48" s="67"/>
      <c r="H48" s="67"/>
      <c r="I48" s="67"/>
      <c r="J48" s="64"/>
    </row>
    <row r="49" spans="1:10" ht="18" customHeight="1" x14ac:dyDescent="0.3">
      <c r="A49" s="94" t="s">
        <v>999</v>
      </c>
      <c r="B49" s="64"/>
      <c r="C49" s="125" t="s">
        <v>1000</v>
      </c>
      <c r="D49" s="67"/>
      <c r="E49" s="67"/>
      <c r="F49" s="67"/>
      <c r="G49" s="67"/>
      <c r="H49" s="67"/>
      <c r="I49" s="67"/>
      <c r="J49" s="64"/>
    </row>
    <row r="50" spans="1:10" ht="18" customHeight="1" x14ac:dyDescent="0.3">
      <c r="A50" s="94" t="s">
        <v>260</v>
      </c>
      <c r="B50" s="64"/>
      <c r="C50" s="125" t="s">
        <v>1001</v>
      </c>
      <c r="D50" s="67"/>
      <c r="E50" s="67"/>
      <c r="F50" s="67"/>
      <c r="G50" s="67"/>
      <c r="H50" s="67"/>
      <c r="I50" s="67"/>
      <c r="J50" s="64"/>
    </row>
    <row r="51" spans="1:10" ht="18" customHeight="1" x14ac:dyDescent="0.3">
      <c r="A51" s="94" t="s">
        <v>1002</v>
      </c>
      <c r="B51" s="64"/>
      <c r="C51" s="125" t="s">
        <v>1003</v>
      </c>
      <c r="D51" s="67"/>
      <c r="E51" s="67"/>
      <c r="F51" s="67"/>
      <c r="G51" s="67"/>
      <c r="H51" s="67"/>
      <c r="I51" s="67"/>
      <c r="J51" s="64"/>
    </row>
    <row r="53" spans="1:10" ht="19.95" customHeight="1" x14ac:dyDescent="0.3">
      <c r="A53" s="102" t="s">
        <v>1004</v>
      </c>
      <c r="B53" s="67"/>
      <c r="C53" s="67"/>
      <c r="D53" s="67"/>
      <c r="E53" s="67"/>
      <c r="F53" s="67"/>
      <c r="G53" s="67"/>
      <c r="H53" s="67"/>
      <c r="I53" s="67"/>
      <c r="J53" s="64"/>
    </row>
    <row r="54" spans="1:10" ht="28.05" customHeight="1" x14ac:dyDescent="0.3">
      <c r="A54" s="126" t="s">
        <v>1005</v>
      </c>
      <c r="B54" s="67"/>
      <c r="C54" s="67"/>
      <c r="D54" s="67"/>
      <c r="E54" s="67"/>
      <c r="F54" s="67"/>
      <c r="G54" s="67"/>
      <c r="H54" s="67"/>
      <c r="I54" s="67"/>
      <c r="J54" s="64"/>
    </row>
    <row r="55" spans="1:10" ht="24" customHeight="1" x14ac:dyDescent="0.3">
      <c r="A55" s="28" t="s">
        <v>928</v>
      </c>
      <c r="B55" s="28" t="s">
        <v>1006</v>
      </c>
      <c r="C55" s="28" t="s">
        <v>1007</v>
      </c>
      <c r="D55" s="28" t="s">
        <v>1008</v>
      </c>
      <c r="E55" s="28" t="s">
        <v>1009</v>
      </c>
      <c r="F55" s="28" t="s">
        <v>1010</v>
      </c>
      <c r="G55" s="28" t="s">
        <v>1011</v>
      </c>
      <c r="H55" s="28" t="s">
        <v>1012</v>
      </c>
      <c r="I55" s="28" t="s">
        <v>935</v>
      </c>
      <c r="J55" s="28" t="s">
        <v>62</v>
      </c>
    </row>
    <row r="56" spans="1:10" ht="25.05" customHeight="1" x14ac:dyDescent="0.3">
      <c r="A56" s="29" t="s">
        <v>1013</v>
      </c>
      <c r="B56" s="35"/>
      <c r="C56" s="35"/>
      <c r="D56" s="35"/>
      <c r="E56" s="31" t="str">
        <f>IF(COUNT(B56,C56,D56)&gt;0,AVERAGE(B56,C56,D56),"")</f>
        <v/>
      </c>
      <c r="F56" s="31" t="str">
        <f>IF(COUNT(B56,C56,D56)&gt;=2,STDEV(B56,C56,D56),"")</f>
        <v/>
      </c>
      <c r="G56" s="31" t="str">
        <f>IF(COUNT(B56,C56,D56)&gt;0,MIN(B56,C56,D56),"")</f>
        <v/>
      </c>
      <c r="H56" s="31" t="str">
        <f>IF(COUNT(B56,C56,D56)&gt;0,MAX(B56,C56,D56),"")</f>
        <v/>
      </c>
      <c r="I56" s="36" t="s">
        <v>1014</v>
      </c>
      <c r="J56" s="34" t="str">
        <f>IF(E56="","–",IF(ABS(E56)&gt;1,"⚠ FAIL","✓ PASS"))</f>
        <v>–</v>
      </c>
    </row>
    <row r="57" spans="1:10" ht="25.05" customHeight="1" x14ac:dyDescent="0.3">
      <c r="A57" s="29" t="s">
        <v>1015</v>
      </c>
      <c r="B57" s="35"/>
      <c r="C57" s="35"/>
      <c r="D57" s="35"/>
      <c r="E57" s="31" t="str">
        <f>IF(COUNT(B57,C57,D57)&gt;0,AVERAGE(B57,C57,D57),"")</f>
        <v/>
      </c>
      <c r="F57" s="31" t="str">
        <f>IF(COUNT(B57,C57,D57)&gt;=2,STDEV(B57,C57,D57),"")</f>
        <v/>
      </c>
      <c r="G57" s="31" t="str">
        <f>IF(COUNT(B57,C57,D57)&gt;0,MIN(B57,C57,D57),"")</f>
        <v/>
      </c>
      <c r="H57" s="31" t="str">
        <f>IF(COUNT(B57,C57,D57)&gt;0,MAX(B57,C57,D57),"")</f>
        <v/>
      </c>
      <c r="I57" s="36" t="s">
        <v>1014</v>
      </c>
      <c r="J57" s="34" t="str">
        <f>IF(E57="","–",IF(ABS(E57)&gt;1,"⚠ FAIL","✓ PASS"))</f>
        <v>–</v>
      </c>
    </row>
    <row r="58" spans="1:10" ht="25.05" customHeight="1" x14ac:dyDescent="0.3">
      <c r="A58" s="29" t="s">
        <v>1016</v>
      </c>
      <c r="B58" s="35"/>
      <c r="C58" s="35"/>
      <c r="D58" s="35"/>
      <c r="E58" s="31" t="str">
        <f>IF(COUNT(B58,C58,D58)&gt;0,AVERAGE(B58,C58,D58),"")</f>
        <v/>
      </c>
      <c r="F58" s="31" t="str">
        <f>IF(COUNT(B58,C58,D58)&gt;=2,STDEV(B58,C58,D58),"")</f>
        <v/>
      </c>
      <c r="G58" s="31" t="str">
        <f>IF(COUNT(B58,C58,D58)&gt;0,MIN(B58,C58,D58),"")</f>
        <v/>
      </c>
      <c r="H58" s="31" t="str">
        <f>IF(COUNT(B58,C58,D58)&gt;0,MAX(B58,C58,D58),"")</f>
        <v/>
      </c>
      <c r="I58" s="36" t="s">
        <v>1014</v>
      </c>
      <c r="J58" s="34" t="str">
        <f>IF(E58="","–",IF(ABS(E58)&gt;1,"⚠ FAIL","✓ PASS"))</f>
        <v>–</v>
      </c>
    </row>
    <row r="59" spans="1:10" ht="25.05" customHeight="1" x14ac:dyDescent="0.3">
      <c r="A59" s="29" t="s">
        <v>1017</v>
      </c>
      <c r="B59" s="35"/>
      <c r="C59" s="35"/>
      <c r="D59" s="35"/>
      <c r="E59" s="31" t="str">
        <f>IF(COUNT(B59,C59,D59)&gt;0,AVERAGE(B59,C59,D59),"")</f>
        <v/>
      </c>
      <c r="F59" s="31" t="str">
        <f>IF(COUNT(B59,C59,D59)&gt;=2,STDEV(B59,C59,D59),"")</f>
        <v/>
      </c>
      <c r="G59" s="31" t="str">
        <f>IF(COUNT(B59,C59,D59)&gt;0,MIN(B59,C59,D59),"")</f>
        <v/>
      </c>
      <c r="H59" s="31" t="str">
        <f>IF(COUNT(B59,C59,D59)&gt;0,MAX(B59,C59,D59),"")</f>
        <v/>
      </c>
      <c r="I59" s="36" t="s">
        <v>1014</v>
      </c>
      <c r="J59" s="34" t="str">
        <f>IF(E59="","–",IF(ABS(E59)&gt;1,"⚠ FAIL","✓ PASS"))</f>
        <v>–</v>
      </c>
    </row>
    <row r="61" spans="1:10" ht="19.95" customHeight="1" x14ac:dyDescent="0.3">
      <c r="A61" s="90" t="s">
        <v>152</v>
      </c>
      <c r="B61" s="67"/>
      <c r="C61" s="67"/>
      <c r="D61" s="67"/>
      <c r="E61" s="67"/>
      <c r="F61" s="67"/>
      <c r="G61" s="67"/>
      <c r="H61" s="67"/>
      <c r="I61" s="67"/>
      <c r="J61" s="64"/>
    </row>
    <row r="62" spans="1:10" ht="16.05" customHeight="1" x14ac:dyDescent="0.3">
      <c r="A62" s="63" t="s">
        <v>161</v>
      </c>
      <c r="B62" s="64"/>
      <c r="C62" s="71" t="s">
        <v>1018</v>
      </c>
      <c r="D62" s="67"/>
      <c r="E62" s="67"/>
      <c r="F62" s="67"/>
      <c r="G62" s="67"/>
      <c r="H62" s="67"/>
      <c r="I62" s="67"/>
      <c r="J62" s="64"/>
    </row>
    <row r="63" spans="1:10" ht="16.05" customHeight="1" x14ac:dyDescent="0.3">
      <c r="A63" s="63" t="s">
        <v>163</v>
      </c>
      <c r="B63" s="64"/>
      <c r="C63" s="71" t="s">
        <v>1019</v>
      </c>
      <c r="D63" s="67"/>
      <c r="E63" s="67"/>
      <c r="F63" s="67"/>
      <c r="G63" s="67"/>
      <c r="H63" s="67"/>
      <c r="I63" s="67"/>
      <c r="J63" s="64"/>
    </row>
    <row r="64" spans="1:10" ht="16.05" customHeight="1" x14ac:dyDescent="0.3">
      <c r="A64" s="63" t="s">
        <v>1020</v>
      </c>
      <c r="B64" s="64"/>
      <c r="C64" s="71" t="s">
        <v>1021</v>
      </c>
      <c r="D64" s="67"/>
      <c r="E64" s="67"/>
      <c r="F64" s="67"/>
      <c r="G64" s="67"/>
      <c r="H64" s="67"/>
      <c r="I64" s="67"/>
      <c r="J64" s="64"/>
    </row>
    <row r="65" spans="1:10" ht="16.05" customHeight="1" x14ac:dyDescent="0.3">
      <c r="A65" s="63" t="s">
        <v>177</v>
      </c>
      <c r="B65" s="64"/>
      <c r="C65" s="71" t="s">
        <v>1022</v>
      </c>
      <c r="D65" s="67"/>
      <c r="E65" s="67"/>
      <c r="F65" s="67"/>
      <c r="G65" s="67"/>
      <c r="H65" s="67"/>
      <c r="I65" s="67"/>
      <c r="J65" s="64"/>
    </row>
    <row r="66" spans="1:10" ht="16.05" customHeight="1" x14ac:dyDescent="0.3">
      <c r="A66" s="63" t="s">
        <v>1023</v>
      </c>
      <c r="B66" s="64"/>
      <c r="C66" s="71" t="s">
        <v>1024</v>
      </c>
      <c r="D66" s="67"/>
      <c r="E66" s="67"/>
      <c r="F66" s="67"/>
      <c r="G66" s="67"/>
      <c r="H66" s="67"/>
      <c r="I66" s="67"/>
      <c r="J66" s="64"/>
    </row>
    <row r="67" spans="1:10" ht="16.05" customHeight="1" x14ac:dyDescent="0.3">
      <c r="A67" s="63" t="s">
        <v>1025</v>
      </c>
      <c r="B67" s="64"/>
      <c r="C67" s="71" t="s">
        <v>1026</v>
      </c>
      <c r="D67" s="67"/>
      <c r="E67" s="67"/>
      <c r="F67" s="67"/>
      <c r="G67" s="67"/>
      <c r="H67" s="67"/>
      <c r="I67" s="67"/>
      <c r="J67" s="64"/>
    </row>
    <row r="68" spans="1:10" ht="16.05" customHeight="1" x14ac:dyDescent="0.3">
      <c r="A68" s="63" t="s">
        <v>1027</v>
      </c>
      <c r="B68" s="64"/>
      <c r="C68" s="71" t="s">
        <v>1028</v>
      </c>
      <c r="D68" s="67"/>
      <c r="E68" s="67"/>
      <c r="F68" s="67"/>
      <c r="G68" s="67"/>
      <c r="H68" s="67"/>
      <c r="I68" s="67"/>
      <c r="J68" s="64"/>
    </row>
  </sheetData>
  <mergeCells count="66">
    <mergeCell ref="A2:J2"/>
    <mergeCell ref="G34:H34"/>
    <mergeCell ref="C47:J47"/>
    <mergeCell ref="C63:J63"/>
    <mergeCell ref="A34:B34"/>
    <mergeCell ref="F37"/>
    <mergeCell ref="A11:J11"/>
    <mergeCell ref="D37"/>
    <mergeCell ref="A66:B66"/>
    <mergeCell ref="A46:B46"/>
    <mergeCell ref="B38"/>
    <mergeCell ref="A62:B62"/>
    <mergeCell ref="C66:J66"/>
    <mergeCell ref="C51:J51"/>
    <mergeCell ref="A41:J41"/>
    <mergeCell ref="A42:B42"/>
    <mergeCell ref="C62:J62"/>
    <mergeCell ref="C42:J42"/>
    <mergeCell ref="A68:B68"/>
    <mergeCell ref="A49:B49"/>
    <mergeCell ref="H38"/>
    <mergeCell ref="A44:B44"/>
    <mergeCell ref="A1:J1"/>
    <mergeCell ref="C50:J50"/>
    <mergeCell ref="B37"/>
    <mergeCell ref="A51:B51"/>
    <mergeCell ref="A65:B65"/>
    <mergeCell ref="C45:J45"/>
    <mergeCell ref="C65:J65"/>
    <mergeCell ref="B36"/>
    <mergeCell ref="C46:J46"/>
    <mergeCell ref="C64:J64"/>
    <mergeCell ref="F36"/>
    <mergeCell ref="A47:B47"/>
    <mergeCell ref="C68:J68"/>
    <mergeCell ref="A64:B64"/>
    <mergeCell ref="H36"/>
    <mergeCell ref="A4:J4"/>
    <mergeCell ref="A63:B63"/>
    <mergeCell ref="B35"/>
    <mergeCell ref="C67:J67"/>
    <mergeCell ref="A48:B48"/>
    <mergeCell ref="A25:J25"/>
    <mergeCell ref="D38"/>
    <mergeCell ref="C43:J43"/>
    <mergeCell ref="F38"/>
    <mergeCell ref="A61:J61"/>
    <mergeCell ref="C48:J48"/>
    <mergeCell ref="A33:J33"/>
    <mergeCell ref="C44:J44"/>
    <mergeCell ref="A67:B67"/>
    <mergeCell ref="A43:B43"/>
    <mergeCell ref="A45:B45"/>
    <mergeCell ref="A3:J3"/>
    <mergeCell ref="D36"/>
    <mergeCell ref="A53:J53"/>
    <mergeCell ref="H37"/>
    <mergeCell ref="A18:J18"/>
    <mergeCell ref="C34:D34"/>
    <mergeCell ref="C49:J49"/>
    <mergeCell ref="E34:F34"/>
    <mergeCell ref="H35"/>
    <mergeCell ref="A50:B50"/>
    <mergeCell ref="A54:J54"/>
    <mergeCell ref="D35"/>
    <mergeCell ref="F35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workbookViewId="0">
      <pane ySplit="2" topLeftCell="A41" activePane="bottomLeft" state="frozen"/>
      <selection pane="bottomLeft" activeCell="C61" sqref="C61"/>
    </sheetView>
  </sheetViews>
  <sheetFormatPr defaultRowHeight="14.4" x14ac:dyDescent="0.3"/>
  <cols>
    <col min="1" max="1" width="15.5546875" customWidth="1"/>
    <col min="2" max="2" width="28" customWidth="1"/>
    <col min="3" max="3" width="18" customWidth="1"/>
    <col min="4" max="4" width="16" customWidth="1"/>
    <col min="5" max="5" width="14" customWidth="1"/>
    <col min="6" max="7" width="12" customWidth="1"/>
    <col min="8" max="10" width="10" customWidth="1"/>
  </cols>
  <sheetData>
    <row r="1" spans="1:10" ht="22.05" customHeight="1" x14ac:dyDescent="0.3">
      <c r="A1" s="77" t="s">
        <v>1236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1029</v>
      </c>
      <c r="B2" s="67"/>
      <c r="C2" s="67"/>
      <c r="D2" s="67"/>
      <c r="E2" s="67"/>
      <c r="F2" s="67"/>
      <c r="G2" s="67"/>
      <c r="H2" s="67"/>
      <c r="I2" s="67"/>
      <c r="J2" s="64"/>
    </row>
    <row r="3" spans="1:10" ht="63.6" customHeight="1" x14ac:dyDescent="0.3">
      <c r="A3" s="81" t="s">
        <v>1030</v>
      </c>
      <c r="B3" s="82"/>
      <c r="C3" s="82"/>
      <c r="D3" s="82"/>
      <c r="E3" s="82"/>
      <c r="F3" s="82"/>
      <c r="G3" s="82"/>
      <c r="H3" s="82"/>
      <c r="I3" s="82"/>
      <c r="J3" s="83"/>
    </row>
    <row r="4" spans="1:10" x14ac:dyDescent="0.3">
      <c r="A4" s="103" t="s">
        <v>1031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ht="39.6" x14ac:dyDescent="0.3">
      <c r="A5" s="3" t="s">
        <v>1032</v>
      </c>
      <c r="B5" s="3" t="s">
        <v>1033</v>
      </c>
      <c r="C5" s="3" t="s">
        <v>1034</v>
      </c>
      <c r="D5" s="3" t="s">
        <v>1035</v>
      </c>
      <c r="E5" s="3" t="s">
        <v>1036</v>
      </c>
      <c r="F5" s="3" t="s">
        <v>185</v>
      </c>
      <c r="G5" s="3" t="s">
        <v>186</v>
      </c>
      <c r="H5" s="112" t="s">
        <v>47</v>
      </c>
      <c r="I5" s="113"/>
      <c r="J5" s="113"/>
    </row>
    <row r="6" spans="1:10" ht="25.05" customHeight="1" x14ac:dyDescent="0.3">
      <c r="A6" s="1" t="s">
        <v>1037</v>
      </c>
      <c r="B6" s="2" t="s">
        <v>1038</v>
      </c>
      <c r="C6" s="2"/>
      <c r="D6" s="2"/>
      <c r="E6" s="2"/>
      <c r="F6" s="9"/>
      <c r="G6" s="2"/>
      <c r="H6" s="2"/>
    </row>
    <row r="7" spans="1:10" ht="25.05" customHeight="1" x14ac:dyDescent="0.3">
      <c r="A7" s="1" t="s">
        <v>1039</v>
      </c>
      <c r="B7" s="2" t="s">
        <v>1040</v>
      </c>
      <c r="C7" s="2"/>
      <c r="D7" s="2"/>
      <c r="E7" s="2"/>
      <c r="F7" s="9"/>
      <c r="G7" s="2"/>
      <c r="H7" s="2"/>
    </row>
    <row r="8" spans="1:10" ht="25.05" customHeight="1" x14ac:dyDescent="0.3">
      <c r="A8" s="1" t="s">
        <v>1041</v>
      </c>
      <c r="B8" s="2" t="s">
        <v>1042</v>
      </c>
      <c r="C8" s="2"/>
      <c r="D8" s="2"/>
      <c r="E8" s="2"/>
      <c r="F8" s="9"/>
      <c r="G8" s="2"/>
      <c r="H8" s="2"/>
    </row>
    <row r="9" spans="1:10" ht="25.05" customHeight="1" x14ac:dyDescent="0.3">
      <c r="A9" s="1" t="s">
        <v>1043</v>
      </c>
      <c r="B9" s="2" t="s">
        <v>1044</v>
      </c>
      <c r="C9" s="2"/>
      <c r="D9" s="2"/>
      <c r="E9" s="2"/>
      <c r="F9" s="9"/>
      <c r="G9" s="2"/>
      <c r="H9" s="2"/>
    </row>
    <row r="10" spans="1:10" ht="25.05" customHeight="1" x14ac:dyDescent="0.3">
      <c r="A10" s="1" t="s">
        <v>1045</v>
      </c>
      <c r="B10" s="2" t="s">
        <v>1046</v>
      </c>
      <c r="C10" s="2"/>
      <c r="D10" s="2"/>
      <c r="E10" s="2"/>
      <c r="F10" s="9"/>
      <c r="G10" s="2"/>
      <c r="H10" s="2"/>
    </row>
    <row r="11" spans="1:10" ht="25.05" customHeight="1" x14ac:dyDescent="0.3">
      <c r="A11" s="1" t="s">
        <v>1047</v>
      </c>
      <c r="B11" s="2" t="s">
        <v>1048</v>
      </c>
      <c r="C11" s="2"/>
      <c r="D11" s="2"/>
      <c r="E11" s="2"/>
      <c r="F11" s="9"/>
      <c r="G11" s="2"/>
      <c r="H11" s="2"/>
    </row>
    <row r="12" spans="1:10" ht="25.05" customHeight="1" x14ac:dyDescent="0.3">
      <c r="A12" s="1" t="s">
        <v>1049</v>
      </c>
      <c r="B12" s="2" t="s">
        <v>1050</v>
      </c>
      <c r="C12" s="2"/>
      <c r="D12" s="2"/>
      <c r="E12" s="2"/>
      <c r="F12" s="9"/>
      <c r="G12" s="2"/>
      <c r="H12" s="2"/>
    </row>
    <row r="14" spans="1:10" x14ac:dyDescent="0.3">
      <c r="A14" s="103" t="s">
        <v>1051</v>
      </c>
      <c r="B14" s="67"/>
      <c r="C14" s="67"/>
      <c r="D14" s="67"/>
      <c r="E14" s="67"/>
      <c r="F14" s="67"/>
      <c r="G14" s="67"/>
      <c r="H14" s="67"/>
      <c r="I14" s="67"/>
      <c r="J14" s="64"/>
    </row>
    <row r="15" spans="1:10" ht="26.4" x14ac:dyDescent="0.3">
      <c r="A15" s="3" t="s">
        <v>614</v>
      </c>
      <c r="B15" s="3" t="s">
        <v>58</v>
      </c>
      <c r="C15" s="3" t="s">
        <v>1052</v>
      </c>
      <c r="D15" s="3" t="s">
        <v>770</v>
      </c>
      <c r="E15" s="3" t="s">
        <v>771</v>
      </c>
      <c r="F15" s="3" t="s">
        <v>1053</v>
      </c>
      <c r="G15" s="3" t="s">
        <v>185</v>
      </c>
      <c r="H15" s="112" t="s">
        <v>47</v>
      </c>
      <c r="I15" s="113"/>
      <c r="J15" s="113"/>
    </row>
    <row r="16" spans="1:10" ht="25.05" customHeight="1" x14ac:dyDescent="0.3">
      <c r="A16" s="22" t="s">
        <v>1054</v>
      </c>
      <c r="B16" s="12" t="s">
        <v>1055</v>
      </c>
      <c r="C16" s="12" t="s">
        <v>1056</v>
      </c>
      <c r="D16" s="12" t="s">
        <v>1057</v>
      </c>
      <c r="E16" s="12"/>
      <c r="F16" s="12"/>
      <c r="G16" s="9"/>
      <c r="H16" s="12"/>
    </row>
    <row r="17" spans="1:10" ht="25.05" customHeight="1" x14ac:dyDescent="0.3">
      <c r="A17" s="22" t="s">
        <v>1058</v>
      </c>
      <c r="B17" s="12" t="s">
        <v>1059</v>
      </c>
      <c r="C17" s="12" t="s">
        <v>1060</v>
      </c>
      <c r="D17" s="12" t="s">
        <v>1061</v>
      </c>
      <c r="E17" s="12"/>
      <c r="F17" s="12"/>
      <c r="G17" s="9"/>
      <c r="H17" s="12"/>
    </row>
    <row r="18" spans="1:10" ht="25.05" customHeight="1" x14ac:dyDescent="0.3">
      <c r="A18" s="22" t="s">
        <v>1062</v>
      </c>
      <c r="B18" s="12" t="s">
        <v>1063</v>
      </c>
      <c r="C18" s="12" t="s">
        <v>1064</v>
      </c>
      <c r="D18" s="12" t="s">
        <v>1065</v>
      </c>
      <c r="E18" s="12"/>
      <c r="F18" s="12"/>
      <c r="G18" s="9"/>
      <c r="H18" s="12"/>
    </row>
    <row r="19" spans="1:10" ht="25.05" customHeight="1" x14ac:dyDescent="0.3">
      <c r="A19" s="22" t="s">
        <v>1066</v>
      </c>
      <c r="B19" s="12" t="s">
        <v>1067</v>
      </c>
      <c r="C19" s="12" t="s">
        <v>1068</v>
      </c>
      <c r="D19" s="12" t="s">
        <v>1069</v>
      </c>
      <c r="E19" s="12"/>
      <c r="F19" s="12"/>
      <c r="G19" s="9"/>
      <c r="H19" s="12"/>
    </row>
    <row r="21" spans="1:10" x14ac:dyDescent="0.3">
      <c r="A21" s="103" t="s">
        <v>1070</v>
      </c>
      <c r="B21" s="67"/>
      <c r="C21" s="67"/>
      <c r="D21" s="67"/>
      <c r="E21" s="67"/>
      <c r="F21" s="67"/>
      <c r="G21" s="67"/>
      <c r="H21" s="67"/>
      <c r="I21" s="67"/>
      <c r="J21" s="64"/>
    </row>
    <row r="22" spans="1:10" ht="28.05" customHeight="1" x14ac:dyDescent="0.3">
      <c r="A22" s="3" t="s">
        <v>614</v>
      </c>
      <c r="B22" s="3" t="s">
        <v>58</v>
      </c>
      <c r="C22" s="3" t="s">
        <v>1071</v>
      </c>
      <c r="D22" s="3" t="s">
        <v>1072</v>
      </c>
      <c r="E22" s="3" t="s">
        <v>1073</v>
      </c>
      <c r="F22" s="3" t="s">
        <v>1074</v>
      </c>
      <c r="G22" s="3" t="s">
        <v>1075</v>
      </c>
      <c r="H22" s="3" t="s">
        <v>185</v>
      </c>
      <c r="I22" s="112" t="s">
        <v>47</v>
      </c>
      <c r="J22" s="113"/>
    </row>
    <row r="23" spans="1:10" ht="18" customHeight="1" x14ac:dyDescent="0.3">
      <c r="A23" s="22" t="s">
        <v>1076</v>
      </c>
      <c r="B23" s="11" t="s">
        <v>1077</v>
      </c>
      <c r="C23" s="11" t="s">
        <v>799</v>
      </c>
      <c r="D23" s="11" t="s">
        <v>1078</v>
      </c>
      <c r="E23" s="11" t="s">
        <v>1079</v>
      </c>
      <c r="F23" s="11"/>
      <c r="G23" s="11"/>
      <c r="H23" s="9"/>
      <c r="I23" s="11"/>
    </row>
    <row r="24" spans="1:10" ht="18" customHeight="1" x14ac:dyDescent="0.3">
      <c r="A24" s="22" t="s">
        <v>1080</v>
      </c>
      <c r="B24" s="12" t="s">
        <v>1081</v>
      </c>
      <c r="C24" s="12" t="s">
        <v>1082</v>
      </c>
      <c r="D24" s="12" t="s">
        <v>1083</v>
      </c>
      <c r="E24" s="12" t="s">
        <v>1084</v>
      </c>
      <c r="F24" s="12"/>
      <c r="G24" s="12"/>
      <c r="H24" s="9"/>
      <c r="I24" s="12"/>
    </row>
    <row r="25" spans="1:10" ht="18" customHeight="1" x14ac:dyDescent="0.3">
      <c r="A25" s="22" t="s">
        <v>1085</v>
      </c>
      <c r="B25" s="11" t="s">
        <v>1086</v>
      </c>
      <c r="C25" s="11" t="s">
        <v>1087</v>
      </c>
      <c r="D25" s="11" t="s">
        <v>1088</v>
      </c>
      <c r="E25" s="11" t="s">
        <v>1089</v>
      </c>
      <c r="F25" s="11"/>
      <c r="G25" s="11"/>
      <c r="H25" s="9"/>
      <c r="I25" s="11"/>
    </row>
    <row r="26" spans="1:10" ht="18" customHeight="1" x14ac:dyDescent="0.3">
      <c r="A26" s="22" t="s">
        <v>1090</v>
      </c>
      <c r="B26" s="12" t="s">
        <v>1091</v>
      </c>
      <c r="C26" s="12" t="s">
        <v>1092</v>
      </c>
      <c r="D26" s="12" t="s">
        <v>1093</v>
      </c>
      <c r="E26" s="12" t="s">
        <v>398</v>
      </c>
      <c r="F26" s="12"/>
      <c r="G26" s="12"/>
      <c r="H26" s="9"/>
      <c r="I26" s="12"/>
    </row>
    <row r="27" spans="1:10" ht="18" customHeight="1" x14ac:dyDescent="0.3">
      <c r="A27" s="22" t="s">
        <v>1094</v>
      </c>
      <c r="B27" s="11" t="s">
        <v>1095</v>
      </c>
      <c r="C27" s="11" t="s">
        <v>1096</v>
      </c>
      <c r="D27" s="11" t="s">
        <v>1097</v>
      </c>
      <c r="E27" s="11" t="s">
        <v>1098</v>
      </c>
      <c r="F27" s="11"/>
      <c r="G27" s="11"/>
      <c r="H27" s="9"/>
      <c r="I27" s="11"/>
    </row>
    <row r="28" spans="1:10" ht="18" customHeight="1" x14ac:dyDescent="0.3">
      <c r="A28" s="22" t="s">
        <v>1099</v>
      </c>
      <c r="B28" s="12" t="s">
        <v>1100</v>
      </c>
      <c r="C28" s="12" t="s">
        <v>1101</v>
      </c>
      <c r="D28" s="12" t="s">
        <v>1102</v>
      </c>
      <c r="E28" s="12" t="s">
        <v>1103</v>
      </c>
      <c r="F28" s="12"/>
      <c r="G28" s="12"/>
      <c r="H28" s="9"/>
      <c r="I28" s="12"/>
    </row>
    <row r="31" spans="1:10" ht="19.95" customHeight="1" x14ac:dyDescent="0.3">
      <c r="A31" s="73" t="s">
        <v>123</v>
      </c>
      <c r="B31" s="67"/>
      <c r="C31" s="67"/>
      <c r="D31" s="67"/>
      <c r="E31" s="67"/>
      <c r="F31" s="67"/>
      <c r="G31" s="67"/>
      <c r="H31" s="67"/>
      <c r="I31" s="67"/>
      <c r="J31" s="64"/>
    </row>
    <row r="32" spans="1:10" ht="27" customHeight="1" x14ac:dyDescent="0.3">
      <c r="A32" s="74" t="s">
        <v>124</v>
      </c>
      <c r="B32" s="64"/>
      <c r="C32" s="74" t="s">
        <v>125</v>
      </c>
      <c r="D32" s="64"/>
      <c r="E32" s="74" t="s">
        <v>126</v>
      </c>
      <c r="F32" s="64"/>
      <c r="G32" s="74" t="s">
        <v>127</v>
      </c>
      <c r="H32" s="64"/>
    </row>
    <row r="33" spans="1:10" ht="30.6" x14ac:dyDescent="0.3">
      <c r="A33" s="8" t="s">
        <v>128</v>
      </c>
      <c r="B33" s="66"/>
      <c r="C33" s="8" t="s">
        <v>128</v>
      </c>
      <c r="D33" s="66"/>
      <c r="E33" s="8" t="s">
        <v>128</v>
      </c>
      <c r="F33" s="66"/>
      <c r="G33" s="8" t="s">
        <v>128</v>
      </c>
      <c r="H33" s="66"/>
    </row>
    <row r="34" spans="1:10" ht="51" x14ac:dyDescent="0.3">
      <c r="A34" s="8" t="s">
        <v>129</v>
      </c>
      <c r="B34" s="66"/>
      <c r="C34" s="8" t="s">
        <v>129</v>
      </c>
      <c r="D34" s="66"/>
      <c r="E34" s="8" t="s">
        <v>129</v>
      </c>
      <c r="F34" s="66"/>
      <c r="G34" s="8" t="s">
        <v>129</v>
      </c>
      <c r="H34" s="66"/>
    </row>
    <row r="35" spans="1:10" ht="40.799999999999997" x14ac:dyDescent="0.3">
      <c r="A35" s="8" t="s">
        <v>130</v>
      </c>
      <c r="B35" s="66"/>
      <c r="C35" s="8" t="s">
        <v>130</v>
      </c>
      <c r="D35" s="66"/>
      <c r="E35" s="8" t="s">
        <v>130</v>
      </c>
      <c r="F35" s="66"/>
      <c r="G35" s="8" t="s">
        <v>130</v>
      </c>
      <c r="H35" s="66"/>
    </row>
    <row r="36" spans="1:10" ht="20.399999999999999" x14ac:dyDescent="0.3">
      <c r="A36" s="8" t="s">
        <v>131</v>
      </c>
      <c r="B36" s="66"/>
      <c r="C36" s="8" t="s">
        <v>131</v>
      </c>
      <c r="D36" s="66"/>
      <c r="E36" s="8" t="s">
        <v>131</v>
      </c>
      <c r="F36" s="66"/>
      <c r="G36" s="8" t="s">
        <v>131</v>
      </c>
      <c r="H36" s="66"/>
    </row>
    <row r="39" spans="1:10" ht="19.95" customHeight="1" x14ac:dyDescent="0.3">
      <c r="A39" s="98" t="s">
        <v>1104</v>
      </c>
      <c r="B39" s="67"/>
      <c r="C39" s="67"/>
      <c r="D39" s="67"/>
      <c r="E39" s="67"/>
      <c r="F39" s="67"/>
      <c r="G39" s="67"/>
      <c r="H39" s="67"/>
      <c r="I39" s="67"/>
      <c r="J39" s="64"/>
    </row>
    <row r="40" spans="1:10" ht="18" customHeight="1" x14ac:dyDescent="0.3">
      <c r="A40" s="94" t="s">
        <v>1105</v>
      </c>
      <c r="B40" s="64"/>
      <c r="C40" s="125" t="s">
        <v>1106</v>
      </c>
      <c r="D40" s="67"/>
      <c r="E40" s="67"/>
      <c r="F40" s="67"/>
      <c r="G40" s="67"/>
      <c r="H40" s="67"/>
      <c r="I40" s="67"/>
      <c r="J40" s="64"/>
    </row>
    <row r="41" spans="1:10" ht="18" customHeight="1" x14ac:dyDescent="0.3">
      <c r="A41" s="94" t="s">
        <v>1107</v>
      </c>
      <c r="B41" s="64"/>
      <c r="C41" s="125" t="s">
        <v>1108</v>
      </c>
      <c r="D41" s="67"/>
      <c r="E41" s="67"/>
      <c r="F41" s="67"/>
      <c r="G41" s="67"/>
      <c r="H41" s="67"/>
      <c r="I41" s="67"/>
      <c r="J41" s="64"/>
    </row>
    <row r="42" spans="1:10" ht="18" customHeight="1" x14ac:dyDescent="0.3">
      <c r="A42" s="94" t="s">
        <v>1109</v>
      </c>
      <c r="B42" s="64"/>
      <c r="C42" s="125" t="s">
        <v>1110</v>
      </c>
      <c r="D42" s="67"/>
      <c r="E42" s="67"/>
      <c r="F42" s="67"/>
      <c r="G42" s="67"/>
      <c r="H42" s="67"/>
      <c r="I42" s="67"/>
      <c r="J42" s="64"/>
    </row>
    <row r="43" spans="1:10" ht="18" customHeight="1" x14ac:dyDescent="0.3">
      <c r="A43" s="94" t="s">
        <v>1111</v>
      </c>
      <c r="B43" s="64"/>
      <c r="C43" s="125" t="s">
        <v>1112</v>
      </c>
      <c r="D43" s="67"/>
      <c r="E43" s="67"/>
      <c r="F43" s="67"/>
      <c r="G43" s="67"/>
      <c r="H43" s="67"/>
      <c r="I43" s="67"/>
      <c r="J43" s="64"/>
    </row>
    <row r="44" spans="1:10" ht="18" customHeight="1" x14ac:dyDescent="0.3">
      <c r="A44" s="94" t="s">
        <v>1113</v>
      </c>
      <c r="B44" s="64"/>
      <c r="C44" s="125" t="s">
        <v>1114</v>
      </c>
      <c r="D44" s="67"/>
      <c r="E44" s="67"/>
      <c r="F44" s="67"/>
      <c r="G44" s="67"/>
      <c r="H44" s="67"/>
      <c r="I44" s="67"/>
      <c r="J44" s="64"/>
    </row>
    <row r="45" spans="1:10" ht="18" customHeight="1" x14ac:dyDescent="0.3">
      <c r="A45" s="94" t="s">
        <v>1115</v>
      </c>
      <c r="B45" s="64"/>
      <c r="C45" s="125" t="s">
        <v>1116</v>
      </c>
      <c r="D45" s="67"/>
      <c r="E45" s="67"/>
      <c r="F45" s="67"/>
      <c r="G45" s="67"/>
      <c r="H45" s="67"/>
      <c r="I45" s="67"/>
      <c r="J45" s="64"/>
    </row>
    <row r="46" spans="1:10" ht="18" customHeight="1" x14ac:dyDescent="0.3">
      <c r="A46" s="94" t="s">
        <v>1117</v>
      </c>
      <c r="B46" s="64"/>
      <c r="C46" s="125" t="s">
        <v>1118</v>
      </c>
      <c r="D46" s="67"/>
      <c r="E46" s="67"/>
      <c r="F46" s="67"/>
      <c r="G46" s="67"/>
      <c r="H46" s="67"/>
      <c r="I46" s="67"/>
      <c r="J46" s="64"/>
    </row>
    <row r="47" spans="1:10" ht="18" customHeight="1" x14ac:dyDescent="0.3">
      <c r="A47" s="94" t="s">
        <v>1119</v>
      </c>
      <c r="B47" s="64"/>
      <c r="C47" s="125" t="s">
        <v>1120</v>
      </c>
      <c r="D47" s="67"/>
      <c r="E47" s="67"/>
      <c r="F47" s="67"/>
      <c r="G47" s="67"/>
      <c r="H47" s="67"/>
      <c r="I47" s="67"/>
      <c r="J47" s="64"/>
    </row>
    <row r="49" spans="1:10" ht="19.95" customHeight="1" x14ac:dyDescent="0.3">
      <c r="A49" s="90" t="s">
        <v>152</v>
      </c>
      <c r="B49" s="67"/>
      <c r="C49" s="67"/>
      <c r="D49" s="67"/>
      <c r="E49" s="67"/>
      <c r="F49" s="67"/>
      <c r="G49" s="67"/>
      <c r="H49" s="67"/>
      <c r="I49" s="67"/>
      <c r="J49" s="64"/>
    </row>
    <row r="50" spans="1:10" ht="16.05" customHeight="1" x14ac:dyDescent="0.3">
      <c r="A50" s="63" t="s">
        <v>165</v>
      </c>
      <c r="B50" s="64"/>
      <c r="C50" s="71" t="s">
        <v>1121</v>
      </c>
      <c r="D50" s="67"/>
      <c r="E50" s="67"/>
      <c r="F50" s="67"/>
      <c r="G50" s="67"/>
      <c r="H50" s="67"/>
      <c r="I50" s="67"/>
      <c r="J50" s="64"/>
    </row>
    <row r="51" spans="1:10" ht="16.05" customHeight="1" x14ac:dyDescent="0.3">
      <c r="A51" s="63" t="s">
        <v>157</v>
      </c>
      <c r="B51" s="64"/>
      <c r="C51" s="71" t="s">
        <v>1122</v>
      </c>
      <c r="D51" s="67"/>
      <c r="E51" s="67"/>
      <c r="F51" s="67"/>
      <c r="G51" s="67"/>
      <c r="H51" s="67"/>
      <c r="I51" s="67"/>
      <c r="J51" s="64"/>
    </row>
    <row r="52" spans="1:10" ht="16.05" customHeight="1" x14ac:dyDescent="0.3">
      <c r="A52" s="63" t="s">
        <v>167</v>
      </c>
      <c r="B52" s="64"/>
      <c r="C52" s="71" t="s">
        <v>1123</v>
      </c>
      <c r="D52" s="67"/>
      <c r="E52" s="67"/>
      <c r="F52" s="67"/>
      <c r="G52" s="67"/>
      <c r="H52" s="67"/>
      <c r="I52" s="67"/>
      <c r="J52" s="64"/>
    </row>
    <row r="53" spans="1:10" ht="16.05" customHeight="1" x14ac:dyDescent="0.3">
      <c r="A53" s="63" t="s">
        <v>1124</v>
      </c>
      <c r="B53" s="64"/>
      <c r="C53" s="71" t="s">
        <v>1125</v>
      </c>
      <c r="D53" s="67"/>
      <c r="E53" s="67"/>
      <c r="F53" s="67"/>
      <c r="G53" s="67"/>
      <c r="H53" s="67"/>
      <c r="I53" s="67"/>
      <c r="J53" s="64"/>
    </row>
    <row r="54" spans="1:10" ht="16.05" customHeight="1" x14ac:dyDescent="0.3">
      <c r="A54" s="63" t="s">
        <v>1126</v>
      </c>
      <c r="B54" s="64"/>
      <c r="C54" s="71" t="s">
        <v>1127</v>
      </c>
      <c r="D54" s="67"/>
      <c r="E54" s="67"/>
      <c r="F54" s="67"/>
      <c r="G54" s="67"/>
      <c r="H54" s="67"/>
      <c r="I54" s="67"/>
      <c r="J54" s="64"/>
    </row>
    <row r="55" spans="1:10" ht="16.05" customHeight="1" x14ac:dyDescent="0.3">
      <c r="A55" s="63" t="s">
        <v>1128</v>
      </c>
      <c r="B55" s="64"/>
      <c r="C55" s="71" t="s">
        <v>1129</v>
      </c>
      <c r="D55" s="67"/>
      <c r="E55" s="67"/>
      <c r="F55" s="67"/>
      <c r="G55" s="67"/>
      <c r="H55" s="67"/>
      <c r="I55" s="67"/>
      <c r="J55" s="64"/>
    </row>
    <row r="56" spans="1:10" ht="16.05" customHeight="1" x14ac:dyDescent="0.3">
      <c r="A56" s="63" t="s">
        <v>1130</v>
      </c>
      <c r="B56" s="64"/>
      <c r="C56" s="71" t="s">
        <v>1131</v>
      </c>
      <c r="D56" s="67"/>
      <c r="E56" s="67"/>
      <c r="F56" s="67"/>
      <c r="G56" s="67"/>
      <c r="H56" s="67"/>
      <c r="I56" s="67"/>
      <c r="J56" s="64"/>
    </row>
  </sheetData>
  <mergeCells count="62">
    <mergeCell ref="A56:B56"/>
    <mergeCell ref="C32:D32"/>
    <mergeCell ref="A46:B46"/>
    <mergeCell ref="A21:J21"/>
    <mergeCell ref="A49:J49"/>
    <mergeCell ref="C51:J51"/>
    <mergeCell ref="C47:J47"/>
    <mergeCell ref="A52:B52"/>
    <mergeCell ref="C43:J43"/>
    <mergeCell ref="C54:J54"/>
    <mergeCell ref="B36"/>
    <mergeCell ref="C46:J46"/>
    <mergeCell ref="F36"/>
    <mergeCell ref="C55:J55"/>
    <mergeCell ref="A47:B47"/>
    <mergeCell ref="C42:J42"/>
    <mergeCell ref="B33"/>
    <mergeCell ref="H33"/>
    <mergeCell ref="A41:B41"/>
    <mergeCell ref="D35"/>
    <mergeCell ref="F35"/>
    <mergeCell ref="A45:B45"/>
    <mergeCell ref="A42:B42"/>
    <mergeCell ref="B34"/>
    <mergeCell ref="C53:J53"/>
    <mergeCell ref="A51:B51"/>
    <mergeCell ref="C45:J45"/>
    <mergeCell ref="C40:J40"/>
    <mergeCell ref="A53:B53"/>
    <mergeCell ref="C50:J50"/>
    <mergeCell ref="A1:J1"/>
    <mergeCell ref="H34"/>
    <mergeCell ref="D34"/>
    <mergeCell ref="A39:J39"/>
    <mergeCell ref="A54:B54"/>
    <mergeCell ref="A43:B43"/>
    <mergeCell ref="I22:J22"/>
    <mergeCell ref="A31:J31"/>
    <mergeCell ref="A32:B32"/>
    <mergeCell ref="A2:J2"/>
    <mergeCell ref="C44:J44"/>
    <mergeCell ref="A50:B50"/>
    <mergeCell ref="H35"/>
    <mergeCell ref="A44:B44"/>
    <mergeCell ref="F34"/>
    <mergeCell ref="D33"/>
    <mergeCell ref="C56:J56"/>
    <mergeCell ref="A3:J3"/>
    <mergeCell ref="F33"/>
    <mergeCell ref="C52:J52"/>
    <mergeCell ref="A14:J14"/>
    <mergeCell ref="D36"/>
    <mergeCell ref="H36"/>
    <mergeCell ref="A4:J4"/>
    <mergeCell ref="A55:B55"/>
    <mergeCell ref="B35"/>
    <mergeCell ref="E32:F32"/>
    <mergeCell ref="G32:H32"/>
    <mergeCell ref="C41:J41"/>
    <mergeCell ref="A40:B40"/>
    <mergeCell ref="H5:J5"/>
    <mergeCell ref="H15:J15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4"/>
  <sheetViews>
    <sheetView workbookViewId="0">
      <pane ySplit="2" topLeftCell="A20" activePane="bottomLeft" state="frozen"/>
      <selection pane="bottomLeft" activeCell="B30" sqref="B30"/>
    </sheetView>
  </sheetViews>
  <sheetFormatPr defaultRowHeight="14.4" x14ac:dyDescent="0.3"/>
  <cols>
    <col min="1" max="1" width="15.109375" customWidth="1"/>
    <col min="2" max="2" width="30" customWidth="1"/>
    <col min="3" max="3" width="18" customWidth="1"/>
    <col min="4" max="5" width="14" customWidth="1"/>
    <col min="6" max="7" width="12" customWidth="1"/>
    <col min="8" max="10" width="10" customWidth="1"/>
  </cols>
  <sheetData>
    <row r="1" spans="1:10" ht="22.05" customHeight="1" x14ac:dyDescent="0.3">
      <c r="A1" s="104" t="s">
        <v>1237</v>
      </c>
      <c r="B1" s="67"/>
      <c r="C1" s="67"/>
      <c r="D1" s="67"/>
      <c r="E1" s="67"/>
      <c r="F1" s="67"/>
      <c r="G1" s="67"/>
      <c r="H1" s="67"/>
      <c r="I1" s="67"/>
      <c r="J1" s="64"/>
    </row>
    <row r="2" spans="1:10" ht="18" customHeight="1" x14ac:dyDescent="0.3">
      <c r="A2" s="78" t="s">
        <v>1132</v>
      </c>
      <c r="B2" s="67"/>
      <c r="C2" s="67"/>
      <c r="D2" s="67"/>
      <c r="E2" s="67"/>
      <c r="F2" s="67"/>
      <c r="G2" s="67"/>
      <c r="H2" s="67"/>
      <c r="I2" s="67"/>
      <c r="J2" s="64"/>
    </row>
    <row r="4" spans="1:10" x14ac:dyDescent="0.3">
      <c r="A4" s="103" t="s">
        <v>1133</v>
      </c>
      <c r="B4" s="67"/>
      <c r="C4" s="67"/>
      <c r="D4" s="67"/>
      <c r="E4" s="67"/>
      <c r="F4" s="67"/>
      <c r="G4" s="67"/>
      <c r="H4" s="67"/>
      <c r="I4" s="67"/>
      <c r="J4" s="64"/>
    </row>
    <row r="5" spans="1:10" ht="36.6" customHeight="1" x14ac:dyDescent="0.3">
      <c r="A5" s="3" t="s">
        <v>57</v>
      </c>
      <c r="B5" s="3" t="s">
        <v>58</v>
      </c>
      <c r="C5" s="3" t="s">
        <v>59</v>
      </c>
      <c r="D5" s="3" t="s">
        <v>1134</v>
      </c>
      <c r="E5" s="3" t="s">
        <v>1135</v>
      </c>
      <c r="F5" s="3" t="s">
        <v>1136</v>
      </c>
      <c r="G5" s="3" t="s">
        <v>186</v>
      </c>
      <c r="H5" s="3" t="s">
        <v>1137</v>
      </c>
      <c r="I5" s="3" t="s">
        <v>1138</v>
      </c>
      <c r="J5" s="3" t="s">
        <v>47</v>
      </c>
    </row>
    <row r="6" spans="1:10" ht="25.05" customHeight="1" x14ac:dyDescent="0.3">
      <c r="A6" s="26" t="s">
        <v>63</v>
      </c>
      <c r="B6" s="5" t="s">
        <v>64</v>
      </c>
      <c r="C6" s="4" t="s">
        <v>65</v>
      </c>
      <c r="E6" s="9"/>
      <c r="F6" s="2"/>
      <c r="G6" s="2"/>
      <c r="H6" s="2"/>
      <c r="I6" s="2"/>
      <c r="J6" s="2"/>
    </row>
    <row r="7" spans="1:10" ht="25.05" customHeight="1" x14ac:dyDescent="0.3">
      <c r="A7" s="27" t="s">
        <v>69</v>
      </c>
      <c r="B7" s="2" t="s">
        <v>1139</v>
      </c>
      <c r="C7" s="7" t="s">
        <v>65</v>
      </c>
      <c r="E7" s="9"/>
      <c r="F7" s="2"/>
      <c r="G7" s="2"/>
      <c r="H7" s="2"/>
      <c r="I7" s="2"/>
      <c r="J7" s="2"/>
    </row>
    <row r="8" spans="1:10" ht="25.05" customHeight="1" x14ac:dyDescent="0.3">
      <c r="A8" s="26" t="s">
        <v>73</v>
      </c>
      <c r="B8" s="5" t="s">
        <v>1140</v>
      </c>
      <c r="C8" s="4" t="s">
        <v>65</v>
      </c>
      <c r="E8" s="9"/>
      <c r="F8" s="2"/>
      <c r="G8" s="2"/>
      <c r="H8" s="2"/>
      <c r="I8" s="2"/>
      <c r="J8" s="2"/>
    </row>
    <row r="9" spans="1:10" ht="25.05" customHeight="1" x14ac:dyDescent="0.3">
      <c r="A9" s="27" t="s">
        <v>76</v>
      </c>
      <c r="B9" s="2" t="s">
        <v>1141</v>
      </c>
      <c r="C9" s="7" t="s">
        <v>65</v>
      </c>
      <c r="E9" s="9"/>
      <c r="F9" s="2"/>
      <c r="G9" s="2"/>
      <c r="H9" s="2"/>
      <c r="I9" s="2"/>
      <c r="J9" s="2"/>
    </row>
    <row r="10" spans="1:10" ht="25.05" customHeight="1" x14ac:dyDescent="0.3">
      <c r="A10" s="26" t="s">
        <v>79</v>
      </c>
      <c r="B10" s="5" t="s">
        <v>1142</v>
      </c>
      <c r="C10" s="4" t="s">
        <v>65</v>
      </c>
      <c r="E10" s="9"/>
      <c r="F10" s="2"/>
      <c r="G10" s="2"/>
      <c r="H10" s="2"/>
      <c r="I10" s="2"/>
      <c r="J10" s="2"/>
    </row>
    <row r="11" spans="1:10" ht="25.05" customHeight="1" x14ac:dyDescent="0.3">
      <c r="A11" s="27" t="s">
        <v>82</v>
      </c>
      <c r="B11" s="2" t="s">
        <v>1143</v>
      </c>
      <c r="C11" s="7" t="s">
        <v>84</v>
      </c>
      <c r="E11" s="9"/>
      <c r="F11" s="2"/>
      <c r="G11" s="2"/>
      <c r="H11" s="2"/>
      <c r="I11" s="2"/>
      <c r="J11" s="2"/>
    </row>
    <row r="12" spans="1:10" ht="25.05" customHeight="1" x14ac:dyDescent="0.3">
      <c r="A12" s="26" t="s">
        <v>86</v>
      </c>
      <c r="B12" s="5" t="s">
        <v>1144</v>
      </c>
      <c r="C12" s="4" t="s">
        <v>65</v>
      </c>
      <c r="E12" s="9"/>
      <c r="F12" s="2"/>
      <c r="G12" s="2"/>
      <c r="H12" s="2"/>
      <c r="I12" s="2"/>
      <c r="J12" s="2"/>
    </row>
    <row r="13" spans="1:10" ht="25.05" customHeight="1" x14ac:dyDescent="0.3">
      <c r="A13" s="27" t="s">
        <v>89</v>
      </c>
      <c r="B13" s="2" t="s">
        <v>1145</v>
      </c>
      <c r="C13" s="7" t="s">
        <v>65</v>
      </c>
      <c r="E13" s="9"/>
      <c r="F13" s="2"/>
      <c r="G13" s="2"/>
      <c r="H13" s="2"/>
      <c r="I13" s="2"/>
      <c r="J13" s="2"/>
    </row>
    <row r="14" spans="1:10" ht="25.05" customHeight="1" x14ac:dyDescent="0.3">
      <c r="A14" s="26" t="s">
        <v>92</v>
      </c>
      <c r="B14" s="5" t="s">
        <v>400</v>
      </c>
      <c r="C14" s="4" t="s">
        <v>65</v>
      </c>
      <c r="E14" s="9"/>
      <c r="F14" s="2"/>
      <c r="G14" s="2"/>
      <c r="H14" s="2"/>
      <c r="I14" s="2"/>
      <c r="J14" s="2"/>
    </row>
    <row r="15" spans="1:10" ht="25.05" customHeight="1" x14ac:dyDescent="0.3">
      <c r="A15" s="27" t="s">
        <v>95</v>
      </c>
      <c r="B15" s="2" t="s">
        <v>1146</v>
      </c>
      <c r="C15" s="7" t="s">
        <v>65</v>
      </c>
      <c r="E15" s="9"/>
      <c r="F15" s="2"/>
      <c r="G15" s="2"/>
      <c r="H15" s="2"/>
      <c r="I15" s="2"/>
      <c r="J15" s="2"/>
    </row>
    <row r="16" spans="1:10" ht="25.05" customHeight="1" x14ac:dyDescent="0.3">
      <c r="A16" s="26" t="s">
        <v>98</v>
      </c>
      <c r="B16" s="5" t="s">
        <v>1147</v>
      </c>
      <c r="C16" s="4" t="s">
        <v>65</v>
      </c>
      <c r="E16" s="9"/>
      <c r="F16" s="2"/>
      <c r="G16" s="2"/>
      <c r="H16" s="2"/>
      <c r="I16" s="2"/>
      <c r="J16" s="2"/>
    </row>
    <row r="17" spans="1:10" ht="25.05" customHeight="1" x14ac:dyDescent="0.3">
      <c r="A17" s="27" t="s">
        <v>102</v>
      </c>
      <c r="B17" s="2" t="s">
        <v>1148</v>
      </c>
      <c r="C17" s="7" t="s">
        <v>65</v>
      </c>
      <c r="E17" s="9"/>
      <c r="F17" s="2"/>
      <c r="G17" s="2"/>
      <c r="H17" s="2"/>
      <c r="I17" s="2"/>
      <c r="J17" s="2"/>
    </row>
    <row r="18" spans="1:10" ht="25.05" customHeight="1" x14ac:dyDescent="0.3">
      <c r="A18" s="26" t="s">
        <v>106</v>
      </c>
      <c r="B18" s="5" t="s">
        <v>1149</v>
      </c>
      <c r="C18" s="4" t="s">
        <v>1150</v>
      </c>
      <c r="E18" s="9"/>
      <c r="F18" s="2"/>
      <c r="G18" s="2"/>
      <c r="H18" s="2"/>
      <c r="I18" s="2"/>
      <c r="J18" s="2"/>
    </row>
    <row r="19" spans="1:10" ht="25.05" customHeight="1" x14ac:dyDescent="0.3">
      <c r="A19" s="27" t="s">
        <v>110</v>
      </c>
      <c r="B19" s="2" t="s">
        <v>409</v>
      </c>
      <c r="C19" s="7" t="s">
        <v>65</v>
      </c>
      <c r="E19" s="9"/>
      <c r="F19" s="2"/>
      <c r="G19" s="2"/>
      <c r="H19" s="2"/>
      <c r="I19" s="2"/>
      <c r="J19" s="2"/>
    </row>
    <row r="20" spans="1:10" ht="25.05" customHeight="1" x14ac:dyDescent="0.3">
      <c r="A20" s="26" t="s">
        <v>113</v>
      </c>
      <c r="B20" s="5" t="s">
        <v>1151</v>
      </c>
      <c r="C20" s="4" t="s">
        <v>65</v>
      </c>
      <c r="E20" s="9"/>
      <c r="F20" s="2"/>
      <c r="G20" s="2"/>
      <c r="H20" s="2"/>
      <c r="I20" s="2"/>
      <c r="J20" s="2"/>
    </row>
    <row r="21" spans="1:10" ht="25.05" customHeight="1" x14ac:dyDescent="0.3">
      <c r="A21" s="27" t="s">
        <v>116</v>
      </c>
      <c r="B21" s="2" t="s">
        <v>1152</v>
      </c>
      <c r="C21" s="7" t="s">
        <v>65</v>
      </c>
      <c r="E21" s="9"/>
      <c r="F21" s="2"/>
      <c r="G21" s="2"/>
      <c r="H21" s="2"/>
      <c r="I21" s="2"/>
      <c r="J21" s="2"/>
    </row>
    <row r="23" spans="1:10" ht="28.05" customHeight="1" x14ac:dyDescent="0.3">
      <c r="A23" s="132" t="s">
        <v>1153</v>
      </c>
      <c r="B23" s="76"/>
      <c r="C23" s="76"/>
      <c r="D23" s="76"/>
      <c r="E23" s="76"/>
      <c r="F23" s="131" t="s">
        <v>1154</v>
      </c>
      <c r="G23" s="76"/>
      <c r="H23" s="76"/>
      <c r="I23" s="76"/>
      <c r="J23" s="76"/>
    </row>
    <row r="25" spans="1:10" x14ac:dyDescent="0.3">
      <c r="A25" s="103" t="s">
        <v>1155</v>
      </c>
      <c r="B25" s="67"/>
      <c r="C25" s="67"/>
      <c r="D25" s="67"/>
      <c r="E25" s="67"/>
      <c r="F25" s="67"/>
      <c r="G25" s="67"/>
      <c r="H25" s="67"/>
      <c r="I25" s="67"/>
      <c r="J25" s="64"/>
    </row>
    <row r="26" spans="1:10" ht="26.4" x14ac:dyDescent="0.3">
      <c r="A26" s="3" t="s">
        <v>1156</v>
      </c>
      <c r="B26" s="3" t="s">
        <v>1157</v>
      </c>
      <c r="C26" s="3" t="s">
        <v>1158</v>
      </c>
      <c r="D26" s="3" t="s">
        <v>1159</v>
      </c>
      <c r="E26" s="3" t="s">
        <v>1160</v>
      </c>
      <c r="F26" s="3" t="s">
        <v>1161</v>
      </c>
      <c r="G26" s="3" t="s">
        <v>1162</v>
      </c>
      <c r="H26" s="3" t="s">
        <v>1163</v>
      </c>
      <c r="I26" s="3" t="s">
        <v>185</v>
      </c>
      <c r="J26" s="3" t="s">
        <v>47</v>
      </c>
    </row>
    <row r="27" spans="1:10" ht="18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ht="18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18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 ht="18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</row>
    <row r="32" spans="1:10" x14ac:dyDescent="0.3">
      <c r="A32" s="103" t="s">
        <v>1164</v>
      </c>
      <c r="B32" s="67"/>
      <c r="C32" s="67"/>
      <c r="D32" s="67"/>
      <c r="E32" s="67"/>
      <c r="F32" s="67"/>
      <c r="G32" s="67"/>
      <c r="H32" s="67"/>
      <c r="I32" s="67"/>
      <c r="J32" s="64"/>
    </row>
    <row r="33" spans="1:10" ht="15" customHeight="1" x14ac:dyDescent="0.3">
      <c r="A33" s="68" t="s">
        <v>72</v>
      </c>
      <c r="B33" s="64"/>
      <c r="C33" s="72" t="s">
        <v>1165</v>
      </c>
      <c r="D33" s="67"/>
      <c r="E33" s="67"/>
      <c r="F33" s="67"/>
      <c r="G33" s="67"/>
      <c r="H33" s="67"/>
      <c r="I33" s="67"/>
      <c r="J33" s="64"/>
    </row>
    <row r="34" spans="1:10" ht="15" customHeight="1" x14ac:dyDescent="0.3">
      <c r="A34" s="68" t="s">
        <v>105</v>
      </c>
      <c r="B34" s="64"/>
      <c r="C34" s="66" t="s">
        <v>1166</v>
      </c>
      <c r="D34" s="67"/>
      <c r="E34" s="67"/>
      <c r="F34" s="67"/>
      <c r="G34" s="67"/>
      <c r="H34" s="67"/>
      <c r="I34" s="67"/>
      <c r="J34" s="64"/>
    </row>
    <row r="35" spans="1:10" ht="15" customHeight="1" x14ac:dyDescent="0.3">
      <c r="A35" s="68" t="s">
        <v>67</v>
      </c>
      <c r="B35" s="64"/>
      <c r="C35" s="72" t="s">
        <v>1167</v>
      </c>
      <c r="D35" s="67"/>
      <c r="E35" s="67"/>
      <c r="F35" s="67"/>
      <c r="G35" s="67"/>
      <c r="H35" s="67"/>
      <c r="I35" s="67"/>
      <c r="J35" s="64"/>
    </row>
    <row r="36" spans="1:10" ht="15" customHeight="1" x14ac:dyDescent="0.3">
      <c r="A36" s="68" t="s">
        <v>101</v>
      </c>
      <c r="B36" s="64"/>
      <c r="C36" s="66" t="s">
        <v>1168</v>
      </c>
      <c r="D36" s="67"/>
      <c r="E36" s="67"/>
      <c r="F36" s="67"/>
      <c r="G36" s="67"/>
      <c r="H36" s="67"/>
      <c r="I36" s="67"/>
      <c r="J36" s="64"/>
    </row>
    <row r="37" spans="1:10" ht="15" customHeight="1" x14ac:dyDescent="0.3">
      <c r="A37" s="68" t="s">
        <v>1169</v>
      </c>
      <c r="B37" s="64"/>
      <c r="C37" s="72" t="s">
        <v>1170</v>
      </c>
      <c r="D37" s="67"/>
      <c r="E37" s="67"/>
      <c r="F37" s="67"/>
      <c r="G37" s="67"/>
      <c r="H37" s="67"/>
      <c r="I37" s="67"/>
      <c r="J37" s="64"/>
    </row>
    <row r="38" spans="1:10" ht="15" customHeight="1" x14ac:dyDescent="0.3">
      <c r="A38" s="68" t="s">
        <v>1171</v>
      </c>
      <c r="B38" s="64"/>
      <c r="C38" s="66" t="s">
        <v>1172</v>
      </c>
      <c r="D38" s="67"/>
      <c r="E38" s="67"/>
      <c r="F38" s="67"/>
      <c r="G38" s="67"/>
      <c r="H38" s="67"/>
      <c r="I38" s="67"/>
      <c r="J38" s="64"/>
    </row>
    <row r="39" spans="1:10" ht="15" customHeight="1" x14ac:dyDescent="0.3">
      <c r="A39" s="68" t="s">
        <v>119</v>
      </c>
      <c r="B39" s="64"/>
      <c r="C39" s="72" t="s">
        <v>1173</v>
      </c>
      <c r="D39" s="67"/>
      <c r="E39" s="67"/>
      <c r="F39" s="67"/>
      <c r="G39" s="67"/>
      <c r="H39" s="67"/>
      <c r="I39" s="67"/>
      <c r="J39" s="64"/>
    </row>
    <row r="40" spans="1:10" ht="15" customHeight="1" x14ac:dyDescent="0.3">
      <c r="A40" s="68" t="s">
        <v>558</v>
      </c>
      <c r="B40" s="64"/>
      <c r="C40" s="66" t="s">
        <v>1174</v>
      </c>
      <c r="D40" s="67"/>
      <c r="E40" s="67"/>
      <c r="F40" s="67"/>
      <c r="G40" s="67"/>
      <c r="H40" s="67"/>
      <c r="I40" s="67"/>
      <c r="J40" s="64"/>
    </row>
    <row r="41" spans="1:10" ht="15" customHeight="1" x14ac:dyDescent="0.3">
      <c r="A41" s="68" t="s">
        <v>171</v>
      </c>
      <c r="B41" s="64"/>
      <c r="C41" s="72" t="s">
        <v>1175</v>
      </c>
      <c r="D41" s="67"/>
      <c r="E41" s="67"/>
      <c r="F41" s="67"/>
      <c r="G41" s="67"/>
      <c r="H41" s="67"/>
      <c r="I41" s="67"/>
      <c r="J41" s="64"/>
    </row>
    <row r="42" spans="1:10" ht="15" customHeight="1" x14ac:dyDescent="0.3">
      <c r="A42" s="68" t="s">
        <v>173</v>
      </c>
      <c r="B42" s="64"/>
      <c r="C42" s="66" t="s">
        <v>1176</v>
      </c>
      <c r="D42" s="67"/>
      <c r="E42" s="67"/>
      <c r="F42" s="67"/>
      <c r="G42" s="67"/>
      <c r="H42" s="67"/>
      <c r="I42" s="67"/>
      <c r="J42" s="64"/>
    </row>
    <row r="43" spans="1:10" ht="15" customHeight="1" x14ac:dyDescent="0.3">
      <c r="A43" s="68" t="s">
        <v>1177</v>
      </c>
      <c r="B43" s="64"/>
      <c r="C43" s="72" t="s">
        <v>1178</v>
      </c>
      <c r="D43" s="67"/>
      <c r="E43" s="67"/>
      <c r="F43" s="67"/>
      <c r="G43" s="67"/>
      <c r="H43" s="67"/>
      <c r="I43" s="67"/>
      <c r="J43" s="64"/>
    </row>
    <row r="44" spans="1:10" ht="15" customHeight="1" x14ac:dyDescent="0.3">
      <c r="A44" s="68" t="s">
        <v>1179</v>
      </c>
      <c r="B44" s="64"/>
      <c r="C44" s="66" t="s">
        <v>1180</v>
      </c>
      <c r="D44" s="67"/>
      <c r="E44" s="67"/>
      <c r="F44" s="67"/>
      <c r="G44" s="67"/>
      <c r="H44" s="67"/>
      <c r="I44" s="67"/>
      <c r="J44" s="64"/>
    </row>
    <row r="46" spans="1:10" ht="19.95" customHeight="1" x14ac:dyDescent="0.3">
      <c r="A46" s="73" t="s">
        <v>123</v>
      </c>
      <c r="B46" s="67"/>
      <c r="C46" s="67"/>
      <c r="D46" s="67"/>
      <c r="E46" s="67"/>
      <c r="F46" s="67"/>
      <c r="G46" s="67"/>
      <c r="H46" s="67"/>
      <c r="I46" s="67"/>
      <c r="J46" s="64"/>
    </row>
    <row r="47" spans="1:10" x14ac:dyDescent="0.3">
      <c r="A47" s="74" t="s">
        <v>124</v>
      </c>
      <c r="B47" s="64"/>
      <c r="C47" s="74" t="s">
        <v>125</v>
      </c>
      <c r="D47" s="64"/>
      <c r="E47" s="74" t="s">
        <v>126</v>
      </c>
      <c r="F47" s="64"/>
      <c r="G47" s="74" t="s">
        <v>127</v>
      </c>
      <c r="H47" s="64"/>
    </row>
    <row r="48" spans="1:10" x14ac:dyDescent="0.3">
      <c r="A48" s="8" t="s">
        <v>128</v>
      </c>
      <c r="B48" s="66"/>
      <c r="C48" s="8" t="s">
        <v>128</v>
      </c>
      <c r="D48" s="66"/>
      <c r="E48" s="8" t="s">
        <v>128</v>
      </c>
      <c r="F48" s="66"/>
      <c r="G48" s="8" t="s">
        <v>128</v>
      </c>
      <c r="H48" s="66"/>
    </row>
    <row r="49" spans="1:10" x14ac:dyDescent="0.3">
      <c r="A49" s="8" t="s">
        <v>129</v>
      </c>
      <c r="B49" s="66"/>
      <c r="C49" s="8" t="s">
        <v>129</v>
      </c>
      <c r="D49" s="66"/>
      <c r="E49" s="8" t="s">
        <v>129</v>
      </c>
      <c r="F49" s="66"/>
      <c r="G49" s="8" t="s">
        <v>129</v>
      </c>
      <c r="H49" s="66"/>
    </row>
    <row r="50" spans="1:10" x14ac:dyDescent="0.3">
      <c r="A50" s="8" t="s">
        <v>130</v>
      </c>
      <c r="B50" s="66"/>
      <c r="C50" s="8" t="s">
        <v>130</v>
      </c>
      <c r="D50" s="66"/>
      <c r="E50" s="8" t="s">
        <v>130</v>
      </c>
      <c r="F50" s="66"/>
      <c r="G50" s="8" t="s">
        <v>130</v>
      </c>
      <c r="H50" s="66"/>
    </row>
    <row r="51" spans="1:10" x14ac:dyDescent="0.3">
      <c r="A51" s="8" t="s">
        <v>131</v>
      </c>
      <c r="B51" s="66"/>
      <c r="C51" s="8" t="s">
        <v>131</v>
      </c>
      <c r="D51" s="66"/>
      <c r="E51" s="8" t="s">
        <v>131</v>
      </c>
      <c r="F51" s="66"/>
      <c r="G51" s="8" t="s">
        <v>131</v>
      </c>
      <c r="H51" s="66"/>
    </row>
    <row r="53" spans="1:10" ht="19.95" customHeight="1" x14ac:dyDescent="0.3">
      <c r="A53" s="80" t="s">
        <v>1181</v>
      </c>
      <c r="B53" s="67"/>
      <c r="C53" s="67"/>
      <c r="D53" s="67"/>
      <c r="E53" s="67"/>
      <c r="F53" s="67"/>
      <c r="G53" s="67"/>
      <c r="H53" s="67"/>
      <c r="I53" s="67"/>
      <c r="J53" s="64"/>
    </row>
    <row r="54" spans="1:10" ht="36" customHeight="1" x14ac:dyDescent="0.3">
      <c r="A54" s="130" t="s">
        <v>1182</v>
      </c>
      <c r="B54" s="67"/>
      <c r="C54" s="67"/>
      <c r="D54" s="67"/>
      <c r="E54" s="67"/>
      <c r="F54" s="67"/>
      <c r="G54" s="67"/>
      <c r="H54" s="67"/>
      <c r="I54" s="67"/>
      <c r="J54" s="64"/>
    </row>
    <row r="55" spans="1:10" ht="24" customHeight="1" x14ac:dyDescent="0.3">
      <c r="A55" s="38" t="s">
        <v>1183</v>
      </c>
      <c r="B55" s="38" t="s">
        <v>1184</v>
      </c>
      <c r="C55" s="38" t="s">
        <v>1185</v>
      </c>
      <c r="D55" s="38" t="s">
        <v>1186</v>
      </c>
      <c r="E55" s="38" t="s">
        <v>1187</v>
      </c>
      <c r="F55" s="38" t="s">
        <v>1188</v>
      </c>
      <c r="G55" s="38" t="s">
        <v>1189</v>
      </c>
      <c r="H55" s="38" t="s">
        <v>1190</v>
      </c>
      <c r="I55" s="38" t="s">
        <v>1191</v>
      </c>
      <c r="J55" s="38" t="s">
        <v>62</v>
      </c>
    </row>
    <row r="56" spans="1:10" ht="25.05" customHeight="1" x14ac:dyDescent="0.3">
      <c r="A56" s="39" t="s">
        <v>1192</v>
      </c>
      <c r="B56" s="47">
        <v>28</v>
      </c>
      <c r="C56" s="13"/>
      <c r="D56" s="13"/>
      <c r="E56" s="13"/>
      <c r="F56" s="13"/>
      <c r="G56" s="13"/>
      <c r="H56" s="47">
        <v>0</v>
      </c>
      <c r="I56" s="59">
        <v>1</v>
      </c>
      <c r="J56" s="13"/>
    </row>
    <row r="57" spans="1:10" ht="25.05" customHeight="1" x14ac:dyDescent="0.3">
      <c r="A57" s="39" t="s">
        <v>1193</v>
      </c>
      <c r="B57" s="48">
        <v>16</v>
      </c>
      <c r="C57" s="14"/>
      <c r="D57" s="14"/>
      <c r="E57" s="14"/>
      <c r="F57" s="14"/>
      <c r="G57" s="14"/>
      <c r="H57" s="48">
        <v>0</v>
      </c>
      <c r="I57" s="60">
        <v>1</v>
      </c>
      <c r="J57" s="14"/>
    </row>
    <row r="58" spans="1:10" ht="25.05" customHeight="1" x14ac:dyDescent="0.3">
      <c r="A58" s="39" t="s">
        <v>1194</v>
      </c>
      <c r="B58" s="47">
        <v>12</v>
      </c>
      <c r="C58" s="13"/>
      <c r="D58" s="13"/>
      <c r="E58" s="13"/>
      <c r="F58" s="13"/>
      <c r="G58" s="13"/>
      <c r="H58" s="47">
        <v>0</v>
      </c>
      <c r="I58" s="59">
        <v>1</v>
      </c>
      <c r="J58" s="13"/>
    </row>
    <row r="59" spans="1:10" ht="25.05" customHeight="1" x14ac:dyDescent="0.3">
      <c r="A59" s="39" t="s">
        <v>1195</v>
      </c>
      <c r="B59" s="48">
        <v>8</v>
      </c>
      <c r="C59" s="14"/>
      <c r="D59" s="14"/>
      <c r="E59" s="14"/>
      <c r="F59" s="14"/>
      <c r="G59" s="14"/>
      <c r="H59" s="48">
        <v>0</v>
      </c>
      <c r="I59" s="60">
        <v>1</v>
      </c>
      <c r="J59" s="14"/>
    </row>
    <row r="60" spans="1:10" ht="25.05" customHeight="1" x14ac:dyDescent="0.3">
      <c r="A60" s="39" t="s">
        <v>1196</v>
      </c>
      <c r="B60" s="47">
        <v>18</v>
      </c>
      <c r="C60" s="13"/>
      <c r="D60" s="13"/>
      <c r="E60" s="13"/>
      <c r="F60" s="13"/>
      <c r="G60" s="13"/>
      <c r="H60" s="47">
        <v>0</v>
      </c>
      <c r="I60" s="59">
        <v>1</v>
      </c>
      <c r="J60" s="13"/>
    </row>
    <row r="61" spans="1:10" ht="25.05" customHeight="1" x14ac:dyDescent="0.3">
      <c r="A61" s="39" t="s">
        <v>1197</v>
      </c>
      <c r="B61" s="48">
        <v>6</v>
      </c>
      <c r="C61" s="14"/>
      <c r="D61" s="14"/>
      <c r="E61" s="14"/>
      <c r="F61" s="14"/>
      <c r="G61" s="14"/>
      <c r="H61" s="48">
        <v>0</v>
      </c>
      <c r="I61" s="60">
        <v>1</v>
      </c>
      <c r="J61" s="14"/>
    </row>
    <row r="62" spans="1:10" ht="25.05" customHeight="1" x14ac:dyDescent="0.3">
      <c r="A62" s="40" t="s">
        <v>1198</v>
      </c>
      <c r="B62" s="61">
        <v>88</v>
      </c>
      <c r="C62" s="41"/>
      <c r="D62" s="41"/>
      <c r="E62" s="41"/>
      <c r="F62" s="41"/>
      <c r="G62" s="41"/>
      <c r="H62" s="61">
        <v>0</v>
      </c>
      <c r="I62" s="62">
        <v>1</v>
      </c>
      <c r="J62" s="41"/>
    </row>
    <row r="64" spans="1:10" ht="19.95" customHeight="1" x14ac:dyDescent="0.3">
      <c r="A64" s="80" t="s">
        <v>1199</v>
      </c>
      <c r="B64" s="67"/>
      <c r="C64" s="67"/>
      <c r="D64" s="67"/>
      <c r="E64" s="67"/>
      <c r="F64" s="67"/>
      <c r="G64" s="67"/>
      <c r="H64" s="67"/>
      <c r="I64" s="67"/>
      <c r="J64" s="64"/>
    </row>
    <row r="65" spans="1:10" ht="18" customHeight="1" x14ac:dyDescent="0.3">
      <c r="A65" s="94" t="s">
        <v>543</v>
      </c>
      <c r="B65" s="64"/>
      <c r="C65" s="125" t="s">
        <v>1200</v>
      </c>
      <c r="D65" s="67"/>
      <c r="E65" s="67"/>
      <c r="F65" s="67"/>
      <c r="G65" s="67"/>
      <c r="H65" s="67"/>
      <c r="I65" s="67"/>
      <c r="J65" s="64"/>
    </row>
    <row r="66" spans="1:10" ht="18" customHeight="1" x14ac:dyDescent="0.3">
      <c r="A66" s="94" t="s">
        <v>1201</v>
      </c>
      <c r="B66" s="64"/>
      <c r="C66" s="125" t="s">
        <v>1202</v>
      </c>
      <c r="D66" s="67"/>
      <c r="E66" s="67"/>
      <c r="F66" s="67"/>
      <c r="G66" s="67"/>
      <c r="H66" s="67"/>
      <c r="I66" s="67"/>
      <c r="J66" s="64"/>
    </row>
    <row r="67" spans="1:10" ht="18" customHeight="1" x14ac:dyDescent="0.3">
      <c r="A67" s="94" t="s">
        <v>1203</v>
      </c>
      <c r="B67" s="64"/>
      <c r="C67" s="125" t="s">
        <v>1204</v>
      </c>
      <c r="D67" s="67"/>
      <c r="E67" s="67"/>
      <c r="F67" s="67"/>
      <c r="G67" s="67"/>
      <c r="H67" s="67"/>
      <c r="I67" s="67"/>
      <c r="J67" s="64"/>
    </row>
    <row r="68" spans="1:10" ht="18" customHeight="1" x14ac:dyDescent="0.3">
      <c r="A68" s="94" t="s">
        <v>1205</v>
      </c>
      <c r="B68" s="64"/>
      <c r="C68" s="125" t="s">
        <v>1206</v>
      </c>
      <c r="D68" s="67"/>
      <c r="E68" s="67"/>
      <c r="F68" s="67"/>
      <c r="G68" s="67"/>
      <c r="H68" s="67"/>
      <c r="I68" s="67"/>
      <c r="J68" s="64"/>
    </row>
    <row r="69" spans="1:10" ht="18" customHeight="1" x14ac:dyDescent="0.3">
      <c r="A69" s="94" t="s">
        <v>525</v>
      </c>
      <c r="B69" s="64"/>
      <c r="C69" s="125" t="s">
        <v>1207</v>
      </c>
      <c r="D69" s="67"/>
      <c r="E69" s="67"/>
      <c r="F69" s="67"/>
      <c r="G69" s="67"/>
      <c r="H69" s="67"/>
      <c r="I69" s="67"/>
      <c r="J69" s="64"/>
    </row>
    <row r="70" spans="1:10" ht="18" customHeight="1" x14ac:dyDescent="0.3">
      <c r="A70" s="94" t="s">
        <v>1208</v>
      </c>
      <c r="B70" s="64"/>
      <c r="C70" s="125" t="s">
        <v>1209</v>
      </c>
      <c r="D70" s="67"/>
      <c r="E70" s="67"/>
      <c r="F70" s="67"/>
      <c r="G70" s="67"/>
      <c r="H70" s="67"/>
      <c r="I70" s="67"/>
      <c r="J70" s="64"/>
    </row>
    <row r="71" spans="1:10" ht="18" customHeight="1" x14ac:dyDescent="0.3">
      <c r="A71" s="94" t="s">
        <v>1210</v>
      </c>
      <c r="B71" s="64"/>
      <c r="C71" s="125" t="s">
        <v>1211</v>
      </c>
      <c r="D71" s="67"/>
      <c r="E71" s="67"/>
      <c r="F71" s="67"/>
      <c r="G71" s="67"/>
      <c r="H71" s="67"/>
      <c r="I71" s="67"/>
      <c r="J71" s="64"/>
    </row>
    <row r="72" spans="1:10" ht="18" customHeight="1" x14ac:dyDescent="0.3">
      <c r="A72" s="94" t="s">
        <v>1212</v>
      </c>
      <c r="B72" s="64"/>
      <c r="C72" s="125" t="s">
        <v>1213</v>
      </c>
      <c r="D72" s="67"/>
      <c r="E72" s="67"/>
      <c r="F72" s="67"/>
      <c r="G72" s="67"/>
      <c r="H72" s="67"/>
      <c r="I72" s="67"/>
      <c r="J72" s="64"/>
    </row>
    <row r="73" spans="1:10" ht="18" customHeight="1" x14ac:dyDescent="0.3">
      <c r="A73" s="94" t="s">
        <v>1214</v>
      </c>
      <c r="B73" s="64"/>
      <c r="C73" s="125" t="s">
        <v>1215</v>
      </c>
      <c r="D73" s="67"/>
      <c r="E73" s="67"/>
      <c r="F73" s="67"/>
      <c r="G73" s="67"/>
      <c r="H73" s="67"/>
      <c r="I73" s="67"/>
      <c r="J73" s="64"/>
    </row>
    <row r="74" spans="1:10" ht="18" customHeight="1" x14ac:dyDescent="0.3">
      <c r="A74" s="94" t="s">
        <v>1216</v>
      </c>
      <c r="B74" s="64"/>
      <c r="C74" s="125" t="s">
        <v>1217</v>
      </c>
      <c r="D74" s="67"/>
      <c r="E74" s="67"/>
      <c r="F74" s="67"/>
      <c r="G74" s="67"/>
      <c r="H74" s="67"/>
      <c r="I74" s="67"/>
      <c r="J74" s="64"/>
    </row>
  </sheetData>
  <mergeCells count="75">
    <mergeCell ref="A73:B73"/>
    <mergeCell ref="C73:J73"/>
    <mergeCell ref="A38:B38"/>
    <mergeCell ref="A34:B34"/>
    <mergeCell ref="H50"/>
    <mergeCell ref="C43:J43"/>
    <mergeCell ref="C72:J72"/>
    <mergeCell ref="C67:J67"/>
    <mergeCell ref="H48"/>
    <mergeCell ref="C34:J34"/>
    <mergeCell ref="A44:B44"/>
    <mergeCell ref="C42:J42"/>
    <mergeCell ref="A1:J1"/>
    <mergeCell ref="B49"/>
    <mergeCell ref="C37:J37"/>
    <mergeCell ref="F23:J23"/>
    <mergeCell ref="C40:J40"/>
    <mergeCell ref="A41:B41"/>
    <mergeCell ref="A36:B36"/>
    <mergeCell ref="H49"/>
    <mergeCell ref="F48"/>
    <mergeCell ref="A23:E23"/>
    <mergeCell ref="A25:J25"/>
    <mergeCell ref="C33:J33"/>
    <mergeCell ref="C36:J36"/>
    <mergeCell ref="A37:B37"/>
    <mergeCell ref="G47:H47"/>
    <mergeCell ref="A2:J2"/>
    <mergeCell ref="A4:J4"/>
    <mergeCell ref="D48"/>
    <mergeCell ref="A32:J32"/>
    <mergeCell ref="C39:J39"/>
    <mergeCell ref="A47:B47"/>
    <mergeCell ref="C47:D47"/>
    <mergeCell ref="A35:B35"/>
    <mergeCell ref="C41:J41"/>
    <mergeCell ref="A40:B40"/>
    <mergeCell ref="C44:J44"/>
    <mergeCell ref="C38:J38"/>
    <mergeCell ref="C35:J35"/>
    <mergeCell ref="A43:B43"/>
    <mergeCell ref="E47:F47"/>
    <mergeCell ref="A42:B42"/>
    <mergeCell ref="A33:B33"/>
    <mergeCell ref="A71:B71"/>
    <mergeCell ref="C71:J71"/>
    <mergeCell ref="C65:J65"/>
    <mergeCell ref="A39:B39"/>
    <mergeCell ref="A46:J46"/>
    <mergeCell ref="B48"/>
    <mergeCell ref="F49"/>
    <mergeCell ref="A53:J53"/>
    <mergeCell ref="A68:B68"/>
    <mergeCell ref="C68:J68"/>
    <mergeCell ref="B51"/>
    <mergeCell ref="C70:J70"/>
    <mergeCell ref="A54:J54"/>
    <mergeCell ref="C66:J66"/>
    <mergeCell ref="A64:J64"/>
    <mergeCell ref="D49"/>
    <mergeCell ref="D51"/>
    <mergeCell ref="A74:B74"/>
    <mergeCell ref="F51"/>
    <mergeCell ref="C69:J69"/>
    <mergeCell ref="A65:B65"/>
    <mergeCell ref="A72:B72"/>
    <mergeCell ref="H51"/>
    <mergeCell ref="D50"/>
    <mergeCell ref="B50"/>
    <mergeCell ref="C74:J74"/>
    <mergeCell ref="F50"/>
    <mergeCell ref="A70:B70"/>
    <mergeCell ref="A67:B67"/>
    <mergeCell ref="A66:B66"/>
    <mergeCell ref="A69:B6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Cover &amp; Index</vt:lpstr>
      <vt:lpstr>Pre-Test Checks</vt:lpstr>
      <vt:lpstr>Relay Settings Record</vt:lpstr>
      <vt:lpstr>Zone 1 (21-Z1)</vt:lpstr>
      <vt:lpstr>Zone 1B &amp; Z2-POTT</vt:lpstr>
      <vt:lpstr>Zone 2 &amp; Z4</vt:lpstr>
      <vt:lpstr>Zone 3 &amp; Z5</vt:lpstr>
      <vt:lpstr>Backup OC-EF (7SJ8021)</vt:lpstr>
      <vt:lpstr>Teleprotection PUTT-POTT</vt:lpstr>
      <vt:lpstr>PSB &amp; Load Encroachment</vt:lpstr>
      <vt:lpstr>CT &amp; VT Checks</vt:lpstr>
      <vt:lpstr>Trip Circuit &amp; End-to-End</vt:lpstr>
      <vt:lpstr>Test Summary &amp; Defects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Dell</cp:lastModifiedBy>
  <dcterms:created xsi:type="dcterms:W3CDTF">2026-05-03T09:46:22Z</dcterms:created>
  <dcterms:modified xsi:type="dcterms:W3CDTF">2026-05-20T08:36:19Z</dcterms:modified>
</cp:coreProperties>
</file>